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ta Korhonen\OneDrive - Vantaan Uusyrityskeskus ry\Työpöytä\"/>
    </mc:Choice>
  </mc:AlternateContent>
  <xr:revisionPtr revIDLastSave="0" documentId="13_ncr:1_{6386A099-D6BC-45E0-BED5-95866BD2E6D2}" xr6:coauthVersionLast="47" xr6:coauthVersionMax="47" xr10:uidLastSave="{00000000-0000-0000-0000-000000000000}"/>
  <bookViews>
    <workbookView xWindow="-120" yWindow="-120" windowWidth="29040" windowHeight="15720" xr2:uid="{14924611-D713-4AF8-AFC7-8B4F86417AC2}"/>
  </bookViews>
  <sheets>
    <sheet name="Rahoituslaskelma" sheetId="5" r:id="rId1"/>
    <sheet name="Kannattavuuslaskelma" sheetId="4" r:id="rId2"/>
    <sheet name="Kk-myyntilaskelma" sheetId="3" r:id="rId3"/>
    <sheet name="Kk-myyntilaskelma esimerkki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4" l="1"/>
  <c r="B9" i="4"/>
  <c r="B11" i="4" s="1"/>
  <c r="B13" i="4" s="1"/>
  <c r="C35" i="4" l="1"/>
  <c r="O15" i="4" s="1"/>
  <c r="P15" i="4" s="1"/>
  <c r="Q15" i="4" s="1"/>
  <c r="C7" i="4"/>
  <c r="E36" i="5" l="1"/>
  <c r="E44" i="5" l="1"/>
  <c r="E33" i="5"/>
  <c r="E47" i="5" l="1"/>
  <c r="B32" i="4"/>
  <c r="C8" i="4"/>
  <c r="C9" i="4"/>
  <c r="C17" i="4"/>
  <c r="C18" i="4"/>
  <c r="C20" i="4"/>
  <c r="O17" i="4" s="1"/>
  <c r="P17" i="4" s="1"/>
  <c r="Q17" i="4" s="1"/>
  <c r="C21" i="4"/>
  <c r="C22" i="4"/>
  <c r="O18" i="4" s="1"/>
  <c r="P18" i="4" s="1"/>
  <c r="Q18" i="4" s="1"/>
  <c r="C23" i="4"/>
  <c r="C24" i="4"/>
  <c r="C25" i="4"/>
  <c r="C26" i="4"/>
  <c r="C27" i="4"/>
  <c r="C28" i="4"/>
  <c r="C31" i="4"/>
  <c r="C16" i="4"/>
  <c r="C10" i="4"/>
  <c r="O22" i="4" s="1"/>
  <c r="P22" i="4" s="1"/>
  <c r="Q22" i="4" s="1"/>
  <c r="C12" i="4"/>
  <c r="N24" i="3"/>
  <c r="L18" i="3"/>
  <c r="M19" i="3" s="1"/>
  <c r="J18" i="3"/>
  <c r="K19" i="3" s="1"/>
  <c r="H18" i="3"/>
  <c r="I18" i="3" s="1"/>
  <c r="F18" i="3"/>
  <c r="G18" i="3" s="1"/>
  <c r="D18" i="3"/>
  <c r="E19" i="3" s="1"/>
  <c r="B18" i="3"/>
  <c r="C19" i="3" s="1"/>
  <c r="M8" i="3"/>
  <c r="M13" i="3" s="1"/>
  <c r="K8" i="3"/>
  <c r="K16" i="3" s="1"/>
  <c r="I8" i="3"/>
  <c r="I15" i="3" s="1"/>
  <c r="G8" i="3"/>
  <c r="G14" i="3" s="1"/>
  <c r="E8" i="3"/>
  <c r="E13" i="3" s="1"/>
  <c r="C8" i="3"/>
  <c r="C16" i="3" s="1"/>
  <c r="N24" i="1"/>
  <c r="O24" i="1"/>
  <c r="O19" i="4" l="1"/>
  <c r="P19" i="4" s="1"/>
  <c r="Q19" i="4" s="1"/>
  <c r="M12" i="3"/>
  <c r="O16" i="4"/>
  <c r="P16" i="4" s="1"/>
  <c r="Q16" i="4" s="1"/>
  <c r="O21" i="4"/>
  <c r="P21" i="4" s="1"/>
  <c r="Q21" i="4" s="1"/>
  <c r="M16" i="3"/>
  <c r="K14" i="3"/>
  <c r="K11" i="3"/>
  <c r="K15" i="3"/>
  <c r="M11" i="3"/>
  <c r="M15" i="3"/>
  <c r="M18" i="3"/>
  <c r="C32" i="4"/>
  <c r="B34" i="4"/>
  <c r="B36" i="4" s="1"/>
  <c r="I19" i="3"/>
  <c r="G19" i="3"/>
  <c r="N19" i="3" s="1"/>
  <c r="M22" i="3" s="1"/>
  <c r="N22" i="3" s="1"/>
  <c r="E18" i="3"/>
  <c r="I14" i="3"/>
  <c r="E16" i="3"/>
  <c r="E15" i="3"/>
  <c r="E12" i="3"/>
  <c r="E11" i="3"/>
  <c r="C15" i="3"/>
  <c r="C11" i="3"/>
  <c r="C14" i="3"/>
  <c r="G13" i="3"/>
  <c r="G12" i="3"/>
  <c r="I13" i="3"/>
  <c r="G11" i="3"/>
  <c r="I12" i="3"/>
  <c r="C13" i="3"/>
  <c r="K13" i="3"/>
  <c r="E14" i="3"/>
  <c r="M14" i="3"/>
  <c r="G15" i="3"/>
  <c r="I16" i="3"/>
  <c r="C18" i="3"/>
  <c r="K18" i="3"/>
  <c r="G16" i="3"/>
  <c r="I11" i="3"/>
  <c r="C12" i="3"/>
  <c r="K12" i="3"/>
  <c r="L18" i="1"/>
  <c r="J18" i="1"/>
  <c r="H18" i="1"/>
  <c r="F18" i="1"/>
  <c r="D18" i="1"/>
  <c r="B18" i="1"/>
  <c r="B37" i="4" l="1"/>
  <c r="B38" i="4" s="1"/>
  <c r="M17" i="3"/>
  <c r="K17" i="3"/>
  <c r="N16" i="3"/>
  <c r="N15" i="3"/>
  <c r="N18" i="3"/>
  <c r="M21" i="3" s="1"/>
  <c r="N21" i="3" s="1"/>
  <c r="C11" i="4"/>
  <c r="C13" i="4" s="1"/>
  <c r="N12" i="3"/>
  <c r="I17" i="3"/>
  <c r="N11" i="3"/>
  <c r="E17" i="3"/>
  <c r="N14" i="3"/>
  <c r="N13" i="3"/>
  <c r="C17" i="3"/>
  <c r="G17" i="3"/>
  <c r="K18" i="1"/>
  <c r="K19" i="1"/>
  <c r="M18" i="1"/>
  <c r="M19" i="1"/>
  <c r="I18" i="1"/>
  <c r="I19" i="1"/>
  <c r="G18" i="1"/>
  <c r="G19" i="1"/>
  <c r="E18" i="1"/>
  <c r="E19" i="1"/>
  <c r="C18" i="1"/>
  <c r="C19" i="1"/>
  <c r="M8" i="1"/>
  <c r="K8" i="1"/>
  <c r="I8" i="1"/>
  <c r="G8" i="1"/>
  <c r="E8" i="1"/>
  <c r="C34" i="4" l="1"/>
  <c r="C36" i="4" s="1"/>
  <c r="C37" i="4" s="1"/>
  <c r="N17" i="3"/>
  <c r="M23" i="3" s="1"/>
  <c r="M26" i="3" s="1"/>
  <c r="N19" i="1"/>
  <c r="M22" i="1" s="1"/>
  <c r="N22" i="1" s="1"/>
  <c r="N18" i="1"/>
  <c r="M21" i="1" s="1"/>
  <c r="N21" i="1" s="1"/>
  <c r="M16" i="1"/>
  <c r="M12" i="1"/>
  <c r="M15" i="1"/>
  <c r="M11" i="1"/>
  <c r="M13" i="1"/>
  <c r="M14" i="1"/>
  <c r="K16" i="1"/>
  <c r="K12" i="1"/>
  <c r="K15" i="1"/>
  <c r="K11" i="1"/>
  <c r="K14" i="1"/>
  <c r="K13" i="1"/>
  <c r="E16" i="1"/>
  <c r="E12" i="1"/>
  <c r="E15" i="1"/>
  <c r="E11" i="1"/>
  <c r="E14" i="1"/>
  <c r="E13" i="1"/>
  <c r="I16" i="1"/>
  <c r="I12" i="1"/>
  <c r="I15" i="1"/>
  <c r="I11" i="1"/>
  <c r="I14" i="1"/>
  <c r="I13" i="1"/>
  <c r="G16" i="1"/>
  <c r="G12" i="1"/>
  <c r="G15" i="1"/>
  <c r="G11" i="1"/>
  <c r="G14" i="1"/>
  <c r="G13" i="1"/>
  <c r="C8" i="1"/>
  <c r="B42" i="4" l="1"/>
  <c r="B43" i="4" s="1"/>
  <c r="B44" i="4" s="1"/>
  <c r="B45" i="4" s="1"/>
  <c r="M25" i="3"/>
  <c r="N23" i="3"/>
  <c r="M17" i="1"/>
  <c r="O21" i="1"/>
  <c r="K17" i="1"/>
  <c r="C16" i="1"/>
  <c r="N16" i="1" s="1"/>
  <c r="C15" i="1"/>
  <c r="N15" i="1" s="1"/>
  <c r="C11" i="1"/>
  <c r="N11" i="1" s="1"/>
  <c r="C14" i="1"/>
  <c r="N14" i="1" s="1"/>
  <c r="C13" i="1"/>
  <c r="N13" i="1" s="1"/>
  <c r="C12" i="1"/>
  <c r="N12" i="1" s="1"/>
  <c r="I17" i="1"/>
  <c r="G17" i="1"/>
  <c r="E17" i="1"/>
  <c r="C38" i="4" l="1"/>
  <c r="O12" i="4" s="1"/>
  <c r="O13" i="4"/>
  <c r="C17" i="1"/>
  <c r="N17" i="1" s="1"/>
  <c r="M23" i="1" s="1"/>
  <c r="O14" i="4" l="1"/>
  <c r="C42" i="4"/>
  <c r="C43" i="4" s="1"/>
  <c r="C44" i="4" s="1"/>
  <c r="C45" i="4" s="1"/>
  <c r="M26" i="1"/>
  <c r="N23" i="1"/>
  <c r="M25" i="1"/>
  <c r="O20" i="4" l="1"/>
  <c r="O23" i="4" s="1"/>
  <c r="O25" i="4" s="1"/>
  <c r="O27" i="4" s="1"/>
  <c r="P14" i="4"/>
  <c r="P20" i="4" s="1"/>
  <c r="P23" i="4" s="1"/>
  <c r="P25" i="4" s="1"/>
  <c r="P27" i="4" s="1"/>
  <c r="Q14" i="4" l="1"/>
  <c r="P13" i="4"/>
  <c r="P12" i="4" s="1"/>
  <c r="Q13" i="4" l="1"/>
  <c r="Q12" i="4" s="1"/>
  <c r="Q20" i="4"/>
  <c r="Q23" i="4" s="1"/>
  <c r="Q25" i="4" s="1"/>
  <c r="Q27" i="4" s="1"/>
</calcChain>
</file>

<file path=xl/sharedStrings.xml><?xml version="1.0" encoding="utf-8"?>
<sst xmlns="http://schemas.openxmlformats.org/spreadsheetml/2006/main" count="338" uniqueCount="226">
  <si>
    <t>KUUKAUSIMYYNTILASKELMA</t>
  </si>
  <si>
    <t>Tuotteet/tuoteryhmän nimi</t>
  </si>
  <si>
    <t>Tuote/tuoteryhmä 1</t>
  </si>
  <si>
    <t>Tuote/tuoteryhmä 2</t>
  </si>
  <si>
    <t>Tuote/tuoteryhmä 3</t>
  </si>
  <si>
    <t>Tuote/tuoteryhmä 4</t>
  </si>
  <si>
    <t>Tuote/tuoteryhmä 5</t>
  </si>
  <si>
    <t>Tuote/tuoteryhmä 6</t>
  </si>
  <si>
    <t>a hinta</t>
  </si>
  <si>
    <t xml:space="preserve"> - kulut</t>
  </si>
  <si>
    <t xml:space="preserve"> = kate</t>
  </si>
  <si>
    <t>Asiakas/asiakasryhmä</t>
  </si>
  <si>
    <t>D.</t>
  </si>
  <si>
    <t>E.</t>
  </si>
  <si>
    <t>F.</t>
  </si>
  <si>
    <t>Myyntikate yhteensä:</t>
  </si>
  <si>
    <t>Tuotemyynti yhteensä:</t>
  </si>
  <si>
    <t>€</t>
  </si>
  <si>
    <t>kpl, tuntia jne.</t>
  </si>
  <si>
    <t xml:space="preserve">A. </t>
  </si>
  <si>
    <t>EUR/kk</t>
  </si>
  <si>
    <t>ilman alvia</t>
  </si>
  <si>
    <t>Yhteensä</t>
  </si>
  <si>
    <t>Liikevaihto (ilman alv)</t>
  </si>
  <si>
    <t>kk</t>
  </si>
  <si>
    <t>vuodessa</t>
  </si>
  <si>
    <t>11 kk:ssa</t>
  </si>
  <si>
    <t>Kulut yhteensä:</t>
  </si>
  <si>
    <t>Erotus (mahdollinen lisämyyntitarve)</t>
  </si>
  <si>
    <t>Erotus % (tavoite n. 80%)</t>
  </si>
  <si>
    <t>KUUKAUSIMYYNTILASKELMA/ESIMERKKI MYYNTILASKELMAN TÄYTTÄMISESTÄ</t>
  </si>
  <si>
    <t>Kannattavuuslaskelman myyntikatetarve kk/vuosi *)</t>
  </si>
  <si>
    <t>*)</t>
  </si>
  <si>
    <t xml:space="preserve">siirrä tähän kohtaan kannattavuuslaskelmastasi </t>
  </si>
  <si>
    <t>kk-myyntikatetarpeesi</t>
  </si>
  <si>
    <t xml:space="preserve">B.  </t>
  </si>
  <si>
    <t xml:space="preserve">C.  </t>
  </si>
  <si>
    <t xml:space="preserve">Kannattavuuslaskelman avulla voit hahmottaa, minkälaiseen liikevaihtoon sinun tulisi </t>
  </si>
  <si>
    <t>Kuukaudessa</t>
  </si>
  <si>
    <t>Vuodessa (12 kk)</t>
  </si>
  <si>
    <t>TAVOITETULOS (oma nettotulotarve)</t>
  </si>
  <si>
    <t>+ €</t>
  </si>
  <si>
    <t xml:space="preserve"> = NETTOTULOT</t>
  </si>
  <si>
    <t>= €</t>
  </si>
  <si>
    <t xml:space="preserve"> = RAHOITUSTARVE (oma bruttotulo)</t>
  </si>
  <si>
    <t>A = YHTEENSÄ</t>
  </si>
  <si>
    <t>YRITYSTOIMINNAN KIINTEÄT KULUT (ilman alv):</t>
  </si>
  <si>
    <t xml:space="preserve">  yrittäjän eläkevakuutus (YEL)</t>
  </si>
  <si>
    <t xml:space="preserve">  muut vakuutukset</t>
  </si>
  <si>
    <t xml:space="preserve">  vuokrat + sähkö</t>
  </si>
  <si>
    <t xml:space="preserve">  markkinointi</t>
  </si>
  <si>
    <t xml:space="preserve">  puhelin, internet</t>
  </si>
  <si>
    <t xml:space="preserve">  matka/autokulut</t>
  </si>
  <si>
    <t xml:space="preserve">  kirjanpito</t>
  </si>
  <si>
    <t xml:space="preserve">  toimistokulut</t>
  </si>
  <si>
    <t xml:space="preserve">  koulutus</t>
  </si>
  <si>
    <t xml:space="preserve">  lehdet yms.</t>
  </si>
  <si>
    <t xml:space="preserve">  korjaukset</t>
  </si>
  <si>
    <t xml:space="preserve">  yrittäjän työttömyyskassamaksu</t>
  </si>
  <si>
    <t xml:space="preserve">  muut mahdolliset kulut</t>
  </si>
  <si>
    <t>B = KIINTEÄT KULUT YHTEENSÄ</t>
  </si>
  <si>
    <t xml:space="preserve">A+B MYYNTIKATETARVE </t>
  </si>
  <si>
    <t>+ Ostot (ilman alv) tavarakauppa, valmistus</t>
  </si>
  <si>
    <t xml:space="preserve"> = LIIKEVAIHTO</t>
  </si>
  <si>
    <t xml:space="preserve"> = KOKONAISMYYNTI / -LASKUTUS</t>
  </si>
  <si>
    <t xml:space="preserve">                      LASKUTUSTAVOITE</t>
  </si>
  <si>
    <t>Kuukausilaskutustavoite (esim. 11 kk/v)</t>
  </si>
  <si>
    <t>= €/kk</t>
  </si>
  <si>
    <t>Päivälaskutustavoite (esim. 20 pv/kk)</t>
  </si>
  <si>
    <t>= €/pv</t>
  </si>
  <si>
    <t>Tuntilaskutustavoite (esim. 8 h/pv)</t>
  </si>
  <si>
    <t>= €/h</t>
  </si>
  <si>
    <t>© YritysEspoo</t>
  </si>
  <si>
    <t>Ohjeet kannattavuuslaskelmaan:</t>
  </si>
  <si>
    <t>Tavoitetulos:</t>
  </si>
  <si>
    <t xml:space="preserve">Tavoitetulos tarkoittaa yrittäjän oman yritystoiminnan nettotulotarvetta. Saat sen, kun arvioit </t>
  </si>
  <si>
    <t>kuinka paljon rahaa tarvitset kuukaudessa henkilökohtaisiin menoihin (asuminen, ruoka,</t>
  </si>
  <si>
    <t xml:space="preserve"> vaatteet yms.). Tavoitetulosta voit myös arvioida työsuhteessa saamasi nettopalkan avulla.</t>
  </si>
  <si>
    <t>Nettotulot:</t>
  </si>
  <si>
    <t xml:space="preserve">Tavoitetulokseen lisätään yritystoiminnan lainojen lyhennys, jolloin saadaan nettotulot. Kun niihin </t>
  </si>
  <si>
    <t>lisätään verot ja yritystoiminnan lainojen korot saadaan summa (A=YHTEENSÄ), joka</t>
  </si>
  <si>
    <t xml:space="preserve"> yritystoiminnalla tulee ansaita elääkseen ja hoitaakseen yritystoiminnan lainat. </t>
  </si>
  <si>
    <t>Kiinteät kulut:</t>
  </si>
  <si>
    <t>Kiinteät kulut ovat kuluja, jotka eivät riipu yrityksen laskutuksen suuruudesta vaan jatkuvat</t>
  </si>
  <si>
    <t xml:space="preserve">kuukaudesta toiseen melko samansuuruisina. Kiinteitä kuluja ovat esim. muiden työtekijöiden </t>
  </si>
  <si>
    <t>palkat, vakuutukset, vuokrat, toimistokulut, sähkö/vesi jne.</t>
  </si>
  <si>
    <t>Myyntikatetarve:</t>
  </si>
  <si>
    <t xml:space="preserve">Laskemalla yhteen yritystoiminnan kiinteät kulut  saadaan summa (B = KIINTEÄT KULUT </t>
  </si>
  <si>
    <t xml:space="preserve">YHTEENSÄ) ja lisäämällä se edellä saatuun summaan (A=YHTEENSÄ) päästään  </t>
  </si>
  <si>
    <t>myyntikatetarpeeseen.</t>
  </si>
  <si>
    <t>Ostot:</t>
  </si>
  <si>
    <t>Tarkoittaa tavaraostoja tavarakaupassa ja valmistusmateriaaleja esim. tuotannossa.</t>
  </si>
  <si>
    <t>Liikevaihto:</t>
  </si>
  <si>
    <t>Liikevaihto kertoo yrityksen laskutuksen, ilman arvonlisäveroa.</t>
  </si>
  <si>
    <t>Arvonlisävero:</t>
  </si>
  <si>
    <t>Riippuu jossain määrin myytävistä tuotteista tai palveluista</t>
  </si>
  <si>
    <t>Kokonaismyynti/laskutus:</t>
  </si>
  <si>
    <t>Kokonaismyynti/laskutus on liikevaihto + arvonlisävero.</t>
  </si>
  <si>
    <t>Laskutustavoite:</t>
  </si>
  <si>
    <t xml:space="preserve">Laskutustavoitteen avulla voit laskea yrityksen kuukausi-, päivä-, ja tunti laskutustarpeen. Ota </t>
  </si>
  <si>
    <t xml:space="preserve">huomioon että yritys ei aina pysty laskuttamaan täysiä kuukausia, päiviä tai tunteja. Arvioi kuinka </t>
  </si>
  <si>
    <t>monta päivää tai tuntia yrityksesi pystyy laskuttamaan asiakkailtaan kuukaudessa.</t>
  </si>
  <si>
    <t>Vakuutusmaksut:</t>
  </si>
  <si>
    <t>Yrittäjän eläkevakuutusmaksu (YEL) on pakollinen ja arvioidaan yrittäjän omasta vuosiansiotulosta.</t>
  </si>
  <si>
    <t>Työntekijän eläkevakuutus (TyEL) on pakollinen silloin, kun yritykseen otetaan palkattu työntekijä.</t>
  </si>
  <si>
    <t xml:space="preserve">Täytä kannattavuuslaskelma ajatuksen kanssa.  Se on tärkeä työväline yritystä </t>
  </si>
  <si>
    <t>suunnitellessasi ja sen toiminnassa.</t>
  </si>
  <si>
    <t xml:space="preserve">  + yrityslainojen lyhennys</t>
  </si>
  <si>
    <t xml:space="preserve">  + yrityslainojen korot</t>
  </si>
  <si>
    <t xml:space="preserve">  + verot omasta tulosta</t>
  </si>
  <si>
    <t>siirrä tämä luku myyntilaskelmaan</t>
  </si>
  <si>
    <t>vihreään sarakekohtaan</t>
  </si>
  <si>
    <t>Esimerkkimyyntilaskelmassa liikeideana on kauneudenhoitopalvelut</t>
  </si>
  <si>
    <t>Kasvohoito</t>
  </si>
  <si>
    <t>Jalkahoito</t>
  </si>
  <si>
    <t>ripsien ja kulmien laitto</t>
  </si>
  <si>
    <t>sokerointi</t>
  </si>
  <si>
    <t>vartalohoito</t>
  </si>
  <si>
    <t>tuotemyynti (k-arvoh.)</t>
  </si>
  <si>
    <t>A. naiset &gt;50-v.</t>
  </si>
  <si>
    <t xml:space="preserve">B. naiset 30-49-v. </t>
  </si>
  <si>
    <t>D. miehet 30-50-v.</t>
  </si>
  <si>
    <t>E. aikuiset 19-29-v.</t>
  </si>
  <si>
    <t>C. nuoret 15-18-v.</t>
  </si>
  <si>
    <t>(omalla välilehdellään) kk-myyntikatetarpeesi</t>
  </si>
  <si>
    <t xml:space="preserve">Tämä lomake auttaa sinua selvittämään mitä yritystoimintasi aloittaminen maksaa (rahan tarve), </t>
  </si>
  <si>
    <t>● Mitkä ovat yritystoimintasi kannalta tärkeitä ja järkeviä hankintoja?</t>
  </si>
  <si>
    <t xml:space="preserve">● Miten paljon käyttöpääomaa tarvitset selviytyäksesi ensimmäisistä kuukausista? </t>
  </si>
  <si>
    <t>● Kuinka paljon voit sijoittaa omaa rahaa tai/ja työvälineitä yritykseesi?</t>
  </si>
  <si>
    <t xml:space="preserve">● Kuinka paljon tarvitset lainaa, mistä hankit sen ja mitä se maksaa sekä tarvitsetko vakuuksia? </t>
  </si>
  <si>
    <t>RAHAN TARVE (ennen kuin aloitat yritystoiminnan)</t>
  </si>
  <si>
    <t>INVESTOINNIT</t>
  </si>
  <si>
    <t>Työvälineet/tietotekniikka</t>
  </si>
  <si>
    <t>Apporttiomaisuus (jo valmiina olevat työvälineet)</t>
  </si>
  <si>
    <t>Puhelin</t>
  </si>
  <si>
    <t>Asennukset</t>
  </si>
  <si>
    <t>Auto</t>
  </si>
  <si>
    <t>Kalusteet</t>
  </si>
  <si>
    <t>Toimistotarvikkeet</t>
  </si>
  <si>
    <t>KÄYTTÖPÄÄOMA 1-3 KK</t>
  </si>
  <si>
    <t>Vuokra tiloista/takuuvuokrat</t>
  </si>
  <si>
    <t>Laitevuokrat/leasing</t>
  </si>
  <si>
    <t>Yrittäjän oma toimeentulo</t>
  </si>
  <si>
    <t>Työntekijöiden palkat</t>
  </si>
  <si>
    <t>VAIHTO- JA RAHOITUSOMAISUUS</t>
  </si>
  <si>
    <t>Alkuvarasto</t>
  </si>
  <si>
    <t>Kassa</t>
  </si>
  <si>
    <t>RAHAN TARVE YHTEENSÄ</t>
  </si>
  <si>
    <t>RAHAN LÄHTEET (miten järjestät alkurahoituksen?)</t>
  </si>
  <si>
    <t>OMA PÄÄOMA</t>
  </si>
  <si>
    <t>Omat sijoitukset yritykseen</t>
  </si>
  <si>
    <t>LAINAPÄÄOMA</t>
  </si>
  <si>
    <t>Pankkilaina</t>
  </si>
  <si>
    <t>Finnvera</t>
  </si>
  <si>
    <t>RAHAN LÄHTEET YHTEENSÄ</t>
  </si>
  <si>
    <t>rahan tarpeen ja rahan lähteiden erotus, €</t>
  </si>
  <si>
    <t>YRITYSTOIMINNAN RAHOITUS</t>
  </si>
  <si>
    <r>
      <t xml:space="preserve">Aloittaaksesi yritystoiminnan </t>
    </r>
    <r>
      <rPr>
        <b/>
        <sz val="11.5"/>
        <color theme="1"/>
        <rFont val="Tahoma"/>
        <family val="2"/>
      </rPr>
      <t>RAHAN TARPEET = RAHAN LÄHTEET</t>
    </r>
  </si>
  <si>
    <t>OHJE: Laita tähän jo mahdollisesti liiketoimintaasi varten valmiina olevien työvälineiden arvioitu arvo</t>
  </si>
  <si>
    <t>Muut lainat (esim. lähipiirilaina)</t>
  </si>
  <si>
    <t>Muut (esim. luottokorttilimiitti jne)</t>
  </si>
  <si>
    <t xml:space="preserve">merkkisen tuloksen erotukseksi, sinun täytyy lisätä rahan lähteiden summaa niin, että se </t>
  </si>
  <si>
    <t>vastaa rahan tarvetta.</t>
  </si>
  <si>
    <t>myös esim. osakassopimuksen laatimisesta tai toimialakohtaisista luvista aiheutuvia kuluja</t>
  </si>
  <si>
    <t xml:space="preserve">Laskelma siirtää automaattisesti niiden arvon myös rahan lähteet -puolelle kohtaan omat </t>
  </si>
  <si>
    <t>työvälineet</t>
  </si>
  <si>
    <t>Remontointi</t>
  </si>
  <si>
    <t>sekä suunnittelemaan, miten aiot rahoittaa toiminnan (rahan lähteet).</t>
  </si>
  <si>
    <t>Veroton</t>
  </si>
  <si>
    <t>Sis. Alv</t>
  </si>
  <si>
    <t>Uusi yrittäjä saa 22 %:n alennuksen 48 ensimmäiseltä kuukaudelta.</t>
  </si>
  <si>
    <t xml:space="preserve">*)siirrä tähän kohtaan kannattavuuslaskelmastasi </t>
  </si>
  <si>
    <t>Muut satunnaiset käyttöpääomamenot</t>
  </si>
  <si>
    <t>OHJE: Saat alkavana yrittäjänä 22%:n alennuksen</t>
  </si>
  <si>
    <t>OHJE: Esim. jos kk-nettotulotarpeesi on 1700 €/kk,</t>
  </si>
  <si>
    <t>verot omasta tulosta ovat noin 550 €/kk</t>
  </si>
  <si>
    <t>euroa</t>
  </si>
  <si>
    <t>vuosi 2</t>
  </si>
  <si>
    <t>vuosi 3</t>
  </si>
  <si>
    <t>Myyntituotot</t>
  </si>
  <si>
    <t>Arvonlisävero</t>
  </si>
  <si>
    <t>LIIKEVAIHTO</t>
  </si>
  <si>
    <t>Aineet ja tarvikkeet</t>
  </si>
  <si>
    <t>Henkilöstökulut</t>
  </si>
  <si>
    <t>Vuokrat</t>
  </si>
  <si>
    <t>Markkinointi</t>
  </si>
  <si>
    <t>KÄYTTÖKATE</t>
  </si>
  <si>
    <t>Rahoituskulut</t>
  </si>
  <si>
    <t>Verot</t>
  </si>
  <si>
    <t>RAHOITUSTULOS</t>
  </si>
  <si>
    <t>Poistot</t>
  </si>
  <si>
    <t>NETTOTULOS</t>
  </si>
  <si>
    <t>Satunnaiset tuotot/kulut</t>
  </si>
  <si>
    <t>KOKONAISTULOS</t>
  </si>
  <si>
    <t>Liiketoiminnan muut kulut</t>
  </si>
  <si>
    <t>tulot</t>
  </si>
  <si>
    <t>menot</t>
  </si>
  <si>
    <t>kasvu %</t>
  </si>
  <si>
    <t>OHJE: voit muuttaa tulojen ja</t>
  </si>
  <si>
    <t>menojen kasvuprosenttilukuja</t>
  </si>
  <si>
    <t>Yrityksen perustamismenot</t>
  </si>
  <si>
    <t>Osakepääoma</t>
  </si>
  <si>
    <t>vuosi +1</t>
  </si>
  <si>
    <t>vuosi +2</t>
  </si>
  <si>
    <t>vuosi +3</t>
  </si>
  <si>
    <t xml:space="preserve">KANNATTAVUUSLASKELMA / </t>
  </si>
  <si>
    <t>NS. NOLLATULOSLASKELMA</t>
  </si>
  <si>
    <t>minimissään pyrkiä. (täyttöohjeet alla)</t>
  </si>
  <si>
    <t>KOLMEN VUODEN TULOSLASKELMA</t>
  </si>
  <si>
    <t xml:space="preserve">päästä aloituksesta, pitää oma toimeentulo turvata esim. omilla säästöillä. </t>
  </si>
  <si>
    <t xml:space="preserve">  työntekijän tai oy:ssä yrittäjän palkka</t>
  </si>
  <si>
    <t>OHJE: Rahoituslaskelma on tehty oikein, kun rahan tarve = rahan lähteet. Jos saat miinus-</t>
  </si>
  <si>
    <t xml:space="preserve">OHJE: Tähän taulukkoon kirjataan myytävien tuotteiden ja/tai palvelujen hinnat ilman arvonlisäveroa. </t>
  </si>
  <si>
    <t xml:space="preserve">OHJE: Varaa tähän omaa toimeentuloa varten sopiva summa. Jos myyntisi käynnistyy vasta 2-3 kk </t>
  </si>
  <si>
    <t xml:space="preserve">OHJE: Mikäli tarvitset pankkilainaa, muista hakea lainaa pankista ennen starttirahan hakemista </t>
  </si>
  <si>
    <t>ja liittää lainalupaus starttirahahakemukseen. Pankkilainan hakemiseen hyvä varata muutamia viikkoja.</t>
  </si>
  <si>
    <t xml:space="preserve">  leasing-maksut, osamaksut ym.</t>
  </si>
  <si>
    <t>Kauppasumma, jos kyseessä liiketoiminnan osto</t>
  </si>
  <si>
    <t>OHJE: Toiminimen rekisteröinti maksaa 70 €, oy:n 280 €. Perustamismenoihin voidaan sisällyttää</t>
  </si>
  <si>
    <t>YEL:n normaalimaksusta. YEL-minimityötulo on 9010,28 €.</t>
  </si>
  <si>
    <t>YEL vakuutusmaksu on 24,1 % vuonna 2024.</t>
  </si>
  <si>
    <t>Markkinointikulut(nettisivut,digimarkkinonti, ym.)</t>
  </si>
  <si>
    <t>Omat työvälineet (apporttiomaisuus)</t>
  </si>
  <si>
    <t xml:space="preserve">  työntekijöiden palkkojen sivukustannukset (n. 35 %)</t>
  </si>
  <si>
    <t xml:space="preserve"> </t>
  </si>
  <si>
    <t xml:space="preserve"> + Arvonlisävero 25,5 %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</si>
</sst>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.5"/>
      <color theme="1"/>
      <name val="Tahoma"/>
      <family val="2"/>
    </font>
    <font>
      <b/>
      <sz val="11.5"/>
      <color theme="1"/>
      <name val="Tahom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2" fontId="3" fillId="0" borderId="4" xfId="0" applyNumberFormat="1" applyFont="1" applyBorder="1"/>
    <xf numFmtId="2" fontId="2" fillId="0" borderId="6" xfId="0" applyNumberFormat="1" applyFont="1" applyBorder="1"/>
    <xf numFmtId="0" fontId="2" fillId="0" borderId="8" xfId="0" applyFont="1" applyBorder="1" applyAlignment="1">
      <alignment horizontal="right"/>
    </xf>
    <xf numFmtId="2" fontId="2" fillId="0" borderId="9" xfId="0" applyNumberFormat="1" applyFont="1" applyBorder="1"/>
    <xf numFmtId="0" fontId="3" fillId="0" borderId="5" xfId="0" applyFont="1" applyBorder="1" applyAlignment="1">
      <alignment horizontal="right"/>
    </xf>
    <xf numFmtId="2" fontId="3" fillId="0" borderId="11" xfId="0" applyNumberFormat="1" applyFont="1" applyBorder="1"/>
    <xf numFmtId="0" fontId="4" fillId="0" borderId="1" xfId="0" applyFont="1" applyBorder="1"/>
    <xf numFmtId="2" fontId="2" fillId="0" borderId="2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9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2" fillId="0" borderId="1" xfId="0" applyFont="1" applyBorder="1"/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/>
    <xf numFmtId="2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/>
    <xf numFmtId="0" fontId="5" fillId="0" borderId="0" xfId="0" applyFont="1"/>
    <xf numFmtId="0" fontId="3" fillId="0" borderId="0" xfId="0" applyFont="1"/>
    <xf numFmtId="0" fontId="2" fillId="0" borderId="0" xfId="0" applyFont="1"/>
    <xf numFmtId="0" fontId="2" fillId="0" borderId="20" xfId="0" applyFont="1" applyBorder="1"/>
    <xf numFmtId="0" fontId="1" fillId="0" borderId="22" xfId="0" applyFont="1" applyBorder="1"/>
    <xf numFmtId="0" fontId="1" fillId="0" borderId="23" xfId="0" applyFont="1" applyBorder="1"/>
    <xf numFmtId="2" fontId="2" fillId="0" borderId="23" xfId="0" applyNumberFormat="1" applyFont="1" applyBorder="1"/>
    <xf numFmtId="2" fontId="2" fillId="0" borderId="20" xfId="0" applyNumberFormat="1" applyFont="1" applyBorder="1"/>
    <xf numFmtId="0" fontId="0" fillId="0" borderId="19" xfId="0" applyBorder="1"/>
    <xf numFmtId="0" fontId="1" fillId="0" borderId="21" xfId="0" applyFont="1" applyBorder="1"/>
    <xf numFmtId="0" fontId="1" fillId="0" borderId="24" xfId="0" applyFont="1" applyBorder="1"/>
    <xf numFmtId="0" fontId="2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right"/>
    </xf>
    <xf numFmtId="0" fontId="1" fillId="2" borderId="14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19" xfId="0" applyFont="1" applyFill="1" applyBorder="1" applyAlignment="1">
      <alignment horizontal="center"/>
    </xf>
    <xf numFmtId="2" fontId="3" fillId="0" borderId="23" xfId="0" applyNumberFormat="1" applyFont="1" applyBorder="1"/>
    <xf numFmtId="2" fontId="3" fillId="0" borderId="25" xfId="0" applyNumberFormat="1" applyFont="1" applyBorder="1"/>
    <xf numFmtId="2" fontId="1" fillId="0" borderId="4" xfId="0" applyNumberFormat="1" applyFont="1" applyBorder="1"/>
    <xf numFmtId="2" fontId="3" fillId="0" borderId="26" xfId="0" applyNumberFormat="1" applyFont="1" applyBorder="1"/>
    <xf numFmtId="2" fontId="1" fillId="0" borderId="6" xfId="0" applyNumberFormat="1" applyFont="1" applyBorder="1"/>
    <xf numFmtId="2" fontId="3" fillId="0" borderId="27" xfId="0" applyNumberFormat="1" applyFont="1" applyBorder="1"/>
    <xf numFmtId="0" fontId="2" fillId="2" borderId="1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3" fillId="3" borderId="9" xfId="0" applyNumberFormat="1" applyFont="1" applyFill="1" applyBorder="1"/>
    <xf numFmtId="2" fontId="3" fillId="3" borderId="6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0" borderId="10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/>
    </xf>
    <xf numFmtId="2" fontId="2" fillId="0" borderId="11" xfId="0" applyNumberFormat="1" applyFont="1" applyBorder="1"/>
    <xf numFmtId="2" fontId="2" fillId="0" borderId="28" xfId="0" applyNumberFormat="1" applyFont="1" applyBorder="1"/>
    <xf numFmtId="0" fontId="3" fillId="2" borderId="29" xfId="0" applyFont="1" applyFill="1" applyBorder="1"/>
    <xf numFmtId="0" fontId="2" fillId="2" borderId="30" xfId="0" applyFont="1" applyFill="1" applyBorder="1" applyAlignment="1">
      <alignment horizontal="center"/>
    </xf>
    <xf numFmtId="0" fontId="1" fillId="0" borderId="31" xfId="0" applyFont="1" applyBorder="1"/>
    <xf numFmtId="0" fontId="1" fillId="2" borderId="20" xfId="0" applyFont="1" applyFill="1" applyBorder="1"/>
    <xf numFmtId="0" fontId="2" fillId="2" borderId="18" xfId="0" applyFont="1" applyFill="1" applyBorder="1"/>
    <xf numFmtId="0" fontId="1" fillId="0" borderId="28" xfId="0" applyFont="1" applyBorder="1"/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8" xfId="0" applyFont="1" applyFill="1" applyBorder="1"/>
    <xf numFmtId="0" fontId="2" fillId="0" borderId="31" xfId="0" applyFont="1" applyBorder="1"/>
    <xf numFmtId="0" fontId="2" fillId="0" borderId="28" xfId="0" applyFont="1" applyBorder="1"/>
    <xf numFmtId="0" fontId="2" fillId="3" borderId="18" xfId="0" applyFont="1" applyFill="1" applyBorder="1"/>
    <xf numFmtId="0" fontId="3" fillId="0" borderId="14" xfId="0" applyFont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7" xfId="0" applyFont="1" applyFill="1" applyBorder="1" applyAlignment="1">
      <alignment wrapText="1"/>
    </xf>
    <xf numFmtId="2" fontId="3" fillId="0" borderId="32" xfId="0" applyNumberFormat="1" applyFont="1" applyBorder="1"/>
    <xf numFmtId="0" fontId="6" fillId="0" borderId="0" xfId="0" applyFont="1"/>
    <xf numFmtId="0" fontId="6" fillId="0" borderId="33" xfId="0" applyFont="1" applyBorder="1"/>
    <xf numFmtId="0" fontId="6" fillId="5" borderId="0" xfId="0" applyFont="1" applyFill="1"/>
    <xf numFmtId="0" fontId="6" fillId="5" borderId="12" xfId="0" applyFont="1" applyFill="1" applyBorder="1"/>
    <xf numFmtId="0" fontId="6" fillId="4" borderId="0" xfId="0" applyFont="1" applyFill="1"/>
    <xf numFmtId="0" fontId="7" fillId="0" borderId="0" xfId="0" applyFont="1"/>
    <xf numFmtId="0" fontId="8" fillId="0" borderId="0" xfId="0" applyFont="1"/>
    <xf numFmtId="0" fontId="7" fillId="0" borderId="33" xfId="0" applyFont="1" applyBorder="1"/>
    <xf numFmtId="0" fontId="7" fillId="0" borderId="31" xfId="0" applyFont="1" applyBorder="1"/>
    <xf numFmtId="0" fontId="7" fillId="0" borderId="23" xfId="0" applyFont="1" applyBorder="1"/>
    <xf numFmtId="0" fontId="7" fillId="0" borderId="20" xfId="0" applyFont="1" applyBorder="1"/>
    <xf numFmtId="0" fontId="7" fillId="6" borderId="34" xfId="0" applyFont="1" applyFill="1" applyBorder="1"/>
    <xf numFmtId="0" fontId="7" fillId="6" borderId="35" xfId="0" applyFont="1" applyFill="1" applyBorder="1"/>
    <xf numFmtId="0" fontId="0" fillId="6" borderId="35" xfId="0" applyFill="1" applyBorder="1"/>
    <xf numFmtId="0" fontId="0" fillId="6" borderId="36" xfId="0" applyFill="1" applyBorder="1"/>
    <xf numFmtId="0" fontId="7" fillId="6" borderId="37" xfId="0" applyFont="1" applyFill="1" applyBorder="1"/>
    <xf numFmtId="0" fontId="7" fillId="6" borderId="33" xfId="0" applyFont="1" applyFill="1" applyBorder="1"/>
    <xf numFmtId="0" fontId="0" fillId="6" borderId="33" xfId="0" applyFill="1" applyBorder="1"/>
    <xf numFmtId="0" fontId="0" fillId="6" borderId="38" xfId="0" applyFill="1" applyBorder="1"/>
    <xf numFmtId="0" fontId="7" fillId="6" borderId="12" xfId="0" applyFont="1" applyFill="1" applyBorder="1"/>
    <xf numFmtId="0" fontId="5" fillId="6" borderId="35" xfId="0" applyFont="1" applyFill="1" applyBorder="1"/>
    <xf numFmtId="0" fontId="5" fillId="6" borderId="36" xfId="0" applyFont="1" applyFill="1" applyBorder="1"/>
    <xf numFmtId="0" fontId="5" fillId="6" borderId="0" xfId="0" applyFont="1" applyFill="1"/>
    <xf numFmtId="0" fontId="5" fillId="6" borderId="40" xfId="0" applyFont="1" applyFill="1" applyBorder="1"/>
    <xf numFmtId="0" fontId="7" fillId="6" borderId="0" xfId="0" applyFont="1" applyFill="1"/>
    <xf numFmtId="0" fontId="0" fillId="6" borderId="0" xfId="0" applyFill="1"/>
    <xf numFmtId="0" fontId="7" fillId="6" borderId="39" xfId="0" applyFont="1" applyFill="1" applyBorder="1"/>
    <xf numFmtId="0" fontId="0" fillId="6" borderId="40" xfId="0" applyFill="1" applyBorder="1"/>
    <xf numFmtId="0" fontId="7" fillId="0" borderId="0" xfId="0" applyFont="1" applyAlignment="1">
      <alignment horizontal="right"/>
    </xf>
    <xf numFmtId="0" fontId="8" fillId="7" borderId="0" xfId="0" applyFont="1" applyFill="1"/>
    <xf numFmtId="0" fontId="8" fillId="7" borderId="18" xfId="0" applyFont="1" applyFill="1" applyBorder="1"/>
    <xf numFmtId="0" fontId="8" fillId="7" borderId="0" xfId="0" applyFont="1" applyFill="1" applyAlignment="1">
      <alignment horizontal="center"/>
    </xf>
    <xf numFmtId="2" fontId="3" fillId="4" borderId="18" xfId="0" applyNumberFormat="1" applyFont="1" applyFill="1" applyBorder="1" applyAlignment="1">
      <alignment vertical="center"/>
    </xf>
    <xf numFmtId="2" fontId="3" fillId="0" borderId="17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2" fontId="3" fillId="0" borderId="27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vertic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6" fillId="5" borderId="3" xfId="0" applyNumberFormat="1" applyFont="1" applyFill="1" applyBorder="1"/>
    <xf numFmtId="3" fontId="6" fillId="5" borderId="4" xfId="0" applyNumberFormat="1" applyFont="1" applyFill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6" fillId="5" borderId="13" xfId="0" applyNumberFormat="1" applyFont="1" applyFill="1" applyBorder="1"/>
    <xf numFmtId="3" fontId="6" fillId="5" borderId="14" xfId="0" applyNumberFormat="1" applyFont="1" applyFill="1" applyBorder="1"/>
    <xf numFmtId="3" fontId="5" fillId="0" borderId="0" xfId="0" applyNumberFormat="1" applyFont="1"/>
    <xf numFmtId="3" fontId="6" fillId="5" borderId="1" xfId="0" applyNumberFormat="1" applyFont="1" applyFill="1" applyBorder="1"/>
    <xf numFmtId="3" fontId="6" fillId="5" borderId="2" xfId="0" applyNumberFormat="1" applyFont="1" applyFill="1" applyBorder="1"/>
    <xf numFmtId="3" fontId="6" fillId="0" borderId="41" xfId="0" applyNumberFormat="1" applyFont="1" applyBorder="1"/>
    <xf numFmtId="3" fontId="6" fillId="0" borderId="42" xfId="0" applyNumberFormat="1" applyFont="1" applyBorder="1"/>
    <xf numFmtId="3" fontId="6" fillId="0" borderId="43" xfId="0" applyNumberFormat="1" applyFont="1" applyBorder="1"/>
    <xf numFmtId="3" fontId="6" fillId="4" borderId="8" xfId="0" applyNumberFormat="1" applyFont="1" applyFill="1" applyBorder="1"/>
    <xf numFmtId="3" fontId="6" fillId="0" borderId="3" xfId="0" applyNumberFormat="1" applyFont="1" applyBorder="1"/>
    <xf numFmtId="3" fontId="6" fillId="0" borderId="5" xfId="0" applyNumberFormat="1" applyFont="1" applyBorder="1"/>
    <xf numFmtId="3" fontId="6" fillId="5" borderId="5" xfId="0" applyNumberFormat="1" applyFont="1" applyFill="1" applyBorder="1" applyAlignment="1">
      <alignment horizontal="right"/>
    </xf>
    <xf numFmtId="3" fontId="6" fillId="5" borderId="6" xfId="0" applyNumberFormat="1" applyFont="1" applyFill="1" applyBorder="1" applyAlignment="1">
      <alignment horizontal="right"/>
    </xf>
    <xf numFmtId="0" fontId="7" fillId="6" borderId="23" xfId="0" applyFont="1" applyFill="1" applyBorder="1"/>
    <xf numFmtId="3" fontId="7" fillId="0" borderId="23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3" fontId="3" fillId="0" borderId="27" xfId="0" applyNumberFormat="1" applyFont="1" applyBorder="1"/>
    <xf numFmtId="3" fontId="3" fillId="0" borderId="9" xfId="0" applyNumberFormat="1" applyFont="1" applyBorder="1"/>
    <xf numFmtId="3" fontId="3" fillId="0" borderId="25" xfId="0" applyNumberFormat="1" applyFont="1" applyBorder="1"/>
    <xf numFmtId="3" fontId="3" fillId="0" borderId="4" xfId="0" applyNumberFormat="1" applyFont="1" applyBorder="1"/>
    <xf numFmtId="3" fontId="3" fillId="0" borderId="32" xfId="0" applyNumberFormat="1" applyFont="1" applyBorder="1"/>
    <xf numFmtId="3" fontId="3" fillId="0" borderId="26" xfId="0" applyNumberFormat="1" applyFont="1" applyBorder="1"/>
    <xf numFmtId="3" fontId="3" fillId="0" borderId="6" xfId="0" applyNumberFormat="1" applyFont="1" applyBorder="1"/>
    <xf numFmtId="4" fontId="3" fillId="0" borderId="9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3" fillId="0" borderId="9" xfId="0" applyNumberFormat="1" applyFont="1" applyBorder="1"/>
    <xf numFmtId="4" fontId="3" fillId="0" borderId="4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/>
    <xf numFmtId="4" fontId="2" fillId="0" borderId="6" xfId="0" applyNumberFormat="1" applyFont="1" applyBorder="1"/>
    <xf numFmtId="4" fontId="3" fillId="0" borderId="11" xfId="0" applyNumberFormat="1" applyFont="1" applyBorder="1"/>
    <xf numFmtId="4" fontId="3" fillId="0" borderId="23" xfId="0" applyNumberFormat="1" applyFont="1" applyBorder="1"/>
    <xf numFmtId="4" fontId="2" fillId="0" borderId="23" xfId="0" applyNumberFormat="1" applyFont="1" applyBorder="1"/>
    <xf numFmtId="4" fontId="2" fillId="0" borderId="28" xfId="0" applyNumberFormat="1" applyFont="1" applyBorder="1"/>
    <xf numFmtId="4" fontId="2" fillId="0" borderId="20" xfId="0" applyNumberFormat="1" applyFont="1" applyBorder="1"/>
    <xf numFmtId="0" fontId="2" fillId="8" borderId="18" xfId="0" applyFont="1" applyFill="1" applyBorder="1"/>
    <xf numFmtId="0" fontId="3" fillId="8" borderId="13" xfId="0" applyFont="1" applyFill="1" applyBorder="1" applyAlignment="1">
      <alignment horizontal="center"/>
    </xf>
    <xf numFmtId="2" fontId="3" fillId="8" borderId="9" xfId="0" applyNumberFormat="1" applyFont="1" applyFill="1" applyBorder="1" applyAlignment="1">
      <alignment horizontal="right"/>
    </xf>
    <xf numFmtId="2" fontId="3" fillId="8" borderId="6" xfId="0" applyNumberFormat="1" applyFont="1" applyFill="1" applyBorder="1" applyAlignment="1">
      <alignment horizontal="right"/>
    </xf>
    <xf numFmtId="2" fontId="3" fillId="8" borderId="9" xfId="0" applyNumberFormat="1" applyFont="1" applyFill="1" applyBorder="1"/>
    <xf numFmtId="2" fontId="3" fillId="8" borderId="6" xfId="0" applyNumberFormat="1" applyFont="1" applyFill="1" applyBorder="1"/>
    <xf numFmtId="0" fontId="3" fillId="8" borderId="22" xfId="0" applyFont="1" applyFill="1" applyBorder="1"/>
    <xf numFmtId="0" fontId="3" fillId="8" borderId="23" xfId="0" applyFont="1" applyFill="1" applyBorder="1"/>
    <xf numFmtId="0" fontId="3" fillId="8" borderId="28" xfId="0" applyFont="1" applyFill="1" applyBorder="1"/>
    <xf numFmtId="0" fontId="3" fillId="8" borderId="8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1" fillId="9" borderId="20" xfId="0" applyFont="1" applyFill="1" applyBorder="1"/>
    <xf numFmtId="0" fontId="2" fillId="9" borderId="5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21" xfId="0" applyFont="1" applyFill="1" applyBorder="1"/>
    <xf numFmtId="0" fontId="2" fillId="9" borderId="19" xfId="0" applyFont="1" applyFill="1" applyBorder="1" applyAlignment="1">
      <alignment horizontal="center"/>
    </xf>
    <xf numFmtId="0" fontId="2" fillId="9" borderId="18" xfId="0" applyFont="1" applyFill="1" applyBorder="1"/>
    <xf numFmtId="0" fontId="2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right"/>
    </xf>
    <xf numFmtId="0" fontId="1" fillId="9" borderId="14" xfId="0" applyFont="1" applyFill="1" applyBorder="1"/>
    <xf numFmtId="0" fontId="2" fillId="9" borderId="23" xfId="0" applyFont="1" applyFill="1" applyBorder="1" applyAlignment="1">
      <alignment horizontal="center"/>
    </xf>
    <xf numFmtId="0" fontId="3" fillId="9" borderId="13" xfId="0" applyFont="1" applyFill="1" applyBorder="1"/>
    <xf numFmtId="0" fontId="3" fillId="9" borderId="8" xfId="0" applyFont="1" applyFill="1" applyBorder="1"/>
    <xf numFmtId="0" fontId="3" fillId="9" borderId="3" xfId="0" applyFont="1" applyFill="1" applyBorder="1"/>
    <xf numFmtId="0" fontId="2" fillId="9" borderId="44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3" fillId="9" borderId="3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3" fontId="3" fillId="4" borderId="18" xfId="0" applyNumberFormat="1" applyFont="1" applyFill="1" applyBorder="1" applyAlignment="1">
      <alignment vertical="center"/>
    </xf>
    <xf numFmtId="3" fontId="3" fillId="0" borderId="42" xfId="0" applyNumberFormat="1" applyFont="1" applyBorder="1" applyAlignment="1">
      <alignment vertical="center"/>
    </xf>
    <xf numFmtId="0" fontId="5" fillId="0" borderId="3" xfId="0" applyFont="1" applyBorder="1"/>
    <xf numFmtId="0" fontId="5" fillId="0" borderId="8" xfId="0" applyFont="1" applyBorder="1"/>
    <xf numFmtId="3" fontId="5" fillId="0" borderId="27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0" fontId="5" fillId="6" borderId="6" xfId="0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5" fillId="0" borderId="10" xfId="0" applyFont="1" applyBorder="1"/>
    <xf numFmtId="3" fontId="5" fillId="0" borderId="32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0" fontId="6" fillId="7" borderId="13" xfId="0" applyFont="1" applyFill="1" applyBorder="1"/>
    <xf numFmtId="3" fontId="6" fillId="7" borderId="44" xfId="0" applyNumberFormat="1" applyFont="1" applyFill="1" applyBorder="1" applyAlignment="1">
      <alignment horizontal="right"/>
    </xf>
    <xf numFmtId="3" fontId="6" fillId="7" borderId="14" xfId="0" applyNumberFormat="1" applyFont="1" applyFill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5" fillId="0" borderId="15" xfId="0" applyFont="1" applyBorder="1"/>
    <xf numFmtId="3" fontId="5" fillId="0" borderId="45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0" fontId="6" fillId="9" borderId="13" xfId="0" applyFont="1" applyFill="1" applyBorder="1"/>
    <xf numFmtId="0" fontId="6" fillId="9" borderId="44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2" xfId="0" applyFont="1" applyFill="1" applyBorder="1"/>
    <xf numFmtId="0" fontId="6" fillId="9" borderId="20" xfId="0" applyFont="1" applyFill="1" applyBorder="1"/>
    <xf numFmtId="0" fontId="6" fillId="9" borderId="48" xfId="0" applyFont="1" applyFill="1" applyBorder="1" applyAlignment="1">
      <alignment horizontal="center"/>
    </xf>
    <xf numFmtId="0" fontId="9" fillId="0" borderId="0" xfId="0" applyFont="1"/>
    <xf numFmtId="49" fontId="5" fillId="0" borderId="0" xfId="0" applyNumberFormat="1" applyFont="1"/>
    <xf numFmtId="0" fontId="5" fillId="6" borderId="34" xfId="0" applyFont="1" applyFill="1" applyBorder="1"/>
    <xf numFmtId="0" fontId="5" fillId="6" borderId="37" xfId="0" applyFont="1" applyFill="1" applyBorder="1"/>
    <xf numFmtId="0" fontId="5" fillId="6" borderId="33" xfId="0" applyFont="1" applyFill="1" applyBorder="1"/>
    <xf numFmtId="0" fontId="5" fillId="6" borderId="39" xfId="0" applyFont="1" applyFill="1" applyBorder="1"/>
    <xf numFmtId="0" fontId="5" fillId="6" borderId="38" xfId="0" applyFont="1" applyFill="1" applyBorder="1"/>
    <xf numFmtId="8" fontId="5" fillId="6" borderId="40" xfId="0" applyNumberFormat="1" applyFont="1" applyFill="1" applyBorder="1"/>
    <xf numFmtId="4" fontId="5" fillId="0" borderId="3" xfId="0" applyNumberFormat="1" applyFont="1" applyBorder="1"/>
    <xf numFmtId="164" fontId="6" fillId="5" borderId="5" xfId="0" applyNumberFormat="1" applyFont="1" applyFill="1" applyBorder="1"/>
    <xf numFmtId="4" fontId="5" fillId="0" borderId="4" xfId="0" applyNumberFormat="1" applyFont="1" applyBorder="1"/>
    <xf numFmtId="4" fontId="6" fillId="5" borderId="6" xfId="0" applyNumberFormat="1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89BD1-B630-4E78-910D-8A1F1544BF8A}">
  <dimension ref="A5:O96"/>
  <sheetViews>
    <sheetView showGridLines="0" tabSelected="1" topLeftCell="A13" zoomScaleNormal="100" workbookViewId="0">
      <selection activeCell="D39" sqref="D39"/>
    </sheetView>
  </sheetViews>
  <sheetFormatPr defaultColWidth="8.85546875" defaultRowHeight="15" x14ac:dyDescent="0.25"/>
  <cols>
    <col min="3" max="3" width="16.28515625" customWidth="1"/>
    <col min="4" max="4" width="46.7109375" customWidth="1"/>
    <col min="15" max="15" width="9.42578125" customWidth="1"/>
  </cols>
  <sheetData>
    <row r="5" spans="1:15" x14ac:dyDescent="0.25">
      <c r="A5" s="93" t="s">
        <v>156</v>
      </c>
      <c r="B5" s="93"/>
      <c r="C5" s="93"/>
      <c r="D5" s="92"/>
      <c r="E5" s="92"/>
      <c r="F5" s="92"/>
      <c r="G5" s="92"/>
    </row>
    <row r="6" spans="1:15" x14ac:dyDescent="0.25">
      <c r="A6" s="92"/>
      <c r="B6" s="92"/>
      <c r="C6" s="92"/>
      <c r="D6" s="92"/>
      <c r="E6" s="92"/>
      <c r="F6" s="92"/>
      <c r="G6" s="92"/>
    </row>
    <row r="7" spans="1:15" x14ac:dyDescent="0.25">
      <c r="A7" s="92" t="s">
        <v>125</v>
      </c>
      <c r="B7" s="92"/>
      <c r="C7" s="92"/>
      <c r="D7" s="92"/>
      <c r="E7" s="92"/>
      <c r="F7" s="92"/>
      <c r="G7" s="92"/>
    </row>
    <row r="8" spans="1:15" x14ac:dyDescent="0.25">
      <c r="A8" s="92" t="s">
        <v>167</v>
      </c>
      <c r="B8" s="92"/>
      <c r="C8" s="92"/>
      <c r="D8" s="92"/>
      <c r="E8" s="92"/>
      <c r="F8" s="92"/>
      <c r="G8" s="92"/>
    </row>
    <row r="9" spans="1:15" x14ac:dyDescent="0.25">
      <c r="A9" s="92" t="s">
        <v>126</v>
      </c>
      <c r="B9" s="92"/>
      <c r="C9" s="92"/>
      <c r="D9" s="92"/>
      <c r="E9" s="92"/>
      <c r="F9" s="92"/>
      <c r="G9" s="92"/>
    </row>
    <row r="10" spans="1:15" x14ac:dyDescent="0.25">
      <c r="A10" s="92" t="s">
        <v>127</v>
      </c>
      <c r="B10" s="92"/>
      <c r="C10" s="92"/>
      <c r="D10" s="92"/>
      <c r="E10" s="92"/>
      <c r="F10" s="92"/>
      <c r="G10" s="92"/>
    </row>
    <row r="11" spans="1:15" x14ac:dyDescent="0.25">
      <c r="A11" s="92" t="s">
        <v>128</v>
      </c>
      <c r="B11" s="92"/>
      <c r="C11" s="92"/>
      <c r="D11" s="92"/>
      <c r="E11" s="92"/>
      <c r="F11" s="92"/>
      <c r="G11" s="92"/>
    </row>
    <row r="12" spans="1:15" x14ac:dyDescent="0.25">
      <c r="A12" s="92" t="s">
        <v>129</v>
      </c>
      <c r="B12" s="92"/>
      <c r="C12" s="92"/>
      <c r="D12" s="92"/>
      <c r="E12" s="92"/>
      <c r="F12" s="92"/>
      <c r="G12" s="92"/>
    </row>
    <row r="13" spans="1:15" x14ac:dyDescent="0.25">
      <c r="A13" s="92"/>
      <c r="B13" s="92"/>
      <c r="C13" s="92"/>
      <c r="D13" s="92"/>
      <c r="E13" s="92"/>
      <c r="F13" s="92"/>
      <c r="G13" s="92"/>
    </row>
    <row r="14" spans="1:15" ht="15.75" thickBot="1" x14ac:dyDescent="0.3">
      <c r="A14" s="116" t="s">
        <v>130</v>
      </c>
      <c r="B14" s="116"/>
      <c r="C14" s="116"/>
      <c r="D14" s="116"/>
      <c r="E14" s="118" t="s">
        <v>17</v>
      </c>
      <c r="F14" s="92"/>
      <c r="G14" s="92"/>
    </row>
    <row r="15" spans="1:15" ht="15.75" thickBot="1" x14ac:dyDescent="0.3">
      <c r="A15" s="92" t="s">
        <v>131</v>
      </c>
      <c r="B15" s="92"/>
      <c r="C15" s="92"/>
      <c r="D15" s="92" t="s">
        <v>217</v>
      </c>
      <c r="E15" s="95"/>
      <c r="F15" s="92"/>
      <c r="G15" s="92"/>
    </row>
    <row r="16" spans="1:15" x14ac:dyDescent="0.25">
      <c r="A16" s="92"/>
      <c r="B16" s="92"/>
      <c r="C16" s="92"/>
      <c r="D16" s="92" t="s">
        <v>200</v>
      </c>
      <c r="E16" s="147"/>
      <c r="F16" s="107" t="s">
        <v>218</v>
      </c>
      <c r="G16" s="107"/>
      <c r="H16" s="107"/>
      <c r="I16" s="107"/>
      <c r="J16" s="107"/>
      <c r="K16" s="107"/>
      <c r="L16" s="107"/>
      <c r="M16" s="107"/>
      <c r="N16" s="107"/>
      <c r="O16" s="108"/>
    </row>
    <row r="17" spans="1:15" ht="15.75" thickBot="1" x14ac:dyDescent="0.3">
      <c r="A17" s="92"/>
      <c r="B17" s="92"/>
      <c r="C17" s="92"/>
      <c r="D17" s="92" t="s">
        <v>132</v>
      </c>
      <c r="E17" s="96"/>
      <c r="F17" s="109" t="s">
        <v>163</v>
      </c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 x14ac:dyDescent="0.25">
      <c r="A18" s="92"/>
      <c r="B18" s="92"/>
      <c r="C18" s="92"/>
      <c r="D18" s="92" t="s">
        <v>133</v>
      </c>
      <c r="E18" s="147"/>
      <c r="F18" s="107" t="s">
        <v>158</v>
      </c>
      <c r="G18" s="107"/>
      <c r="H18" s="107"/>
      <c r="I18" s="107"/>
      <c r="J18" s="107"/>
      <c r="K18" s="107"/>
      <c r="L18" s="107"/>
      <c r="M18" s="107"/>
      <c r="N18" s="107"/>
      <c r="O18" s="108"/>
    </row>
    <row r="19" spans="1:15" x14ac:dyDescent="0.25">
      <c r="A19" s="92"/>
      <c r="B19" s="92"/>
      <c r="C19" s="92"/>
      <c r="D19" s="92" t="s">
        <v>134</v>
      </c>
      <c r="E19" s="96"/>
      <c r="F19" s="111" t="s">
        <v>164</v>
      </c>
      <c r="G19" s="111"/>
      <c r="H19" s="112"/>
      <c r="I19" s="112"/>
      <c r="J19" s="112"/>
      <c r="K19" s="112"/>
      <c r="L19" s="112"/>
      <c r="M19" s="112"/>
      <c r="N19" s="112"/>
      <c r="O19" s="114"/>
    </row>
    <row r="20" spans="1:15" ht="15.75" thickBot="1" x14ac:dyDescent="0.3">
      <c r="A20" s="92"/>
      <c r="B20" s="92"/>
      <c r="C20" s="92"/>
      <c r="D20" s="92" t="s">
        <v>135</v>
      </c>
      <c r="E20" s="96"/>
      <c r="F20" s="103" t="s">
        <v>165</v>
      </c>
      <c r="G20" s="103"/>
      <c r="H20" s="104"/>
      <c r="I20" s="104"/>
      <c r="J20" s="104"/>
      <c r="K20" s="104"/>
      <c r="L20" s="104"/>
      <c r="M20" s="104"/>
      <c r="N20" s="104"/>
      <c r="O20" s="105"/>
    </row>
    <row r="21" spans="1:15" x14ac:dyDescent="0.25">
      <c r="A21" s="92"/>
      <c r="B21" s="92"/>
      <c r="C21" s="92"/>
      <c r="D21" s="92" t="s">
        <v>136</v>
      </c>
      <c r="E21" s="148"/>
      <c r="F21" s="92"/>
      <c r="G21" s="92"/>
    </row>
    <row r="22" spans="1:15" x14ac:dyDescent="0.25">
      <c r="A22" s="92"/>
      <c r="B22" s="92"/>
      <c r="C22" s="92"/>
      <c r="D22" s="92" t="s">
        <v>137</v>
      </c>
      <c r="E22" s="96"/>
      <c r="F22" s="92"/>
      <c r="G22" s="92"/>
    </row>
    <row r="23" spans="1:15" x14ac:dyDescent="0.25">
      <c r="A23" s="92"/>
      <c r="B23" s="92"/>
      <c r="C23" s="92"/>
      <c r="D23" s="92" t="s">
        <v>166</v>
      </c>
      <c r="E23" s="96"/>
      <c r="F23" s="92"/>
      <c r="G23" s="92"/>
    </row>
    <row r="24" spans="1:15" x14ac:dyDescent="0.25">
      <c r="A24" s="92"/>
      <c r="B24" s="92"/>
      <c r="C24" s="92"/>
      <c r="D24" s="92" t="s">
        <v>138</v>
      </c>
      <c r="E24" s="96"/>
      <c r="F24" s="92"/>
      <c r="G24" s="92"/>
    </row>
    <row r="25" spans="1:15" ht="15.75" thickBot="1" x14ac:dyDescent="0.3">
      <c r="A25" s="92" t="s">
        <v>139</v>
      </c>
      <c r="B25" s="92"/>
      <c r="C25" s="92"/>
      <c r="D25" s="92" t="s">
        <v>221</v>
      </c>
      <c r="E25" s="96"/>
      <c r="F25" s="92"/>
      <c r="G25" s="92"/>
    </row>
    <row r="26" spans="1:15" x14ac:dyDescent="0.25">
      <c r="A26" s="92"/>
      <c r="B26" s="92"/>
      <c r="C26" s="92"/>
      <c r="D26" s="92" t="s">
        <v>140</v>
      </c>
      <c r="E26" s="96"/>
      <c r="F26" s="107" t="s">
        <v>213</v>
      </c>
      <c r="G26" s="107"/>
      <c r="H26" s="107"/>
      <c r="I26" s="107"/>
      <c r="J26" s="107"/>
      <c r="K26" s="107"/>
      <c r="L26" s="107"/>
      <c r="M26" s="107"/>
      <c r="N26" s="107"/>
      <c r="O26" s="108"/>
    </row>
    <row r="27" spans="1:15" x14ac:dyDescent="0.25">
      <c r="A27" s="92"/>
      <c r="B27" s="92"/>
      <c r="C27" s="92"/>
      <c r="D27" s="92" t="s">
        <v>141</v>
      </c>
      <c r="E27" s="96"/>
      <c r="F27" s="111" t="s">
        <v>209</v>
      </c>
      <c r="G27" s="111"/>
      <c r="H27" s="112"/>
      <c r="I27" s="112"/>
      <c r="J27" s="112"/>
      <c r="K27" s="112"/>
      <c r="L27" s="112"/>
      <c r="M27" s="112"/>
      <c r="N27" s="112"/>
      <c r="O27" s="114"/>
    </row>
    <row r="28" spans="1:15" ht="15.75" thickBot="1" x14ac:dyDescent="0.3">
      <c r="A28" s="92"/>
      <c r="B28" s="92"/>
      <c r="C28" s="92"/>
      <c r="D28" s="92" t="s">
        <v>142</v>
      </c>
      <c r="E28" s="96"/>
      <c r="F28" s="103"/>
      <c r="G28" s="103"/>
      <c r="H28" s="104"/>
      <c r="I28" s="104"/>
      <c r="J28" s="104"/>
      <c r="K28" s="104"/>
      <c r="L28" s="104"/>
      <c r="M28" s="104"/>
      <c r="N28" s="104"/>
      <c r="O28" s="105"/>
    </row>
    <row r="29" spans="1:15" x14ac:dyDescent="0.25">
      <c r="A29" s="92"/>
      <c r="B29" s="92"/>
      <c r="C29" s="92"/>
      <c r="D29" s="92" t="s">
        <v>143</v>
      </c>
      <c r="E29" s="96"/>
      <c r="F29" s="92"/>
      <c r="G29" s="92"/>
    </row>
    <row r="30" spans="1:15" x14ac:dyDescent="0.25">
      <c r="A30" s="92"/>
      <c r="B30" s="92"/>
      <c r="C30" s="92"/>
      <c r="D30" s="92" t="s">
        <v>172</v>
      </c>
      <c r="E30" s="96"/>
      <c r="F30" s="92"/>
      <c r="G30" s="92"/>
    </row>
    <row r="31" spans="1:15" x14ac:dyDescent="0.25">
      <c r="A31" s="92" t="s">
        <v>144</v>
      </c>
      <c r="B31" s="92"/>
      <c r="C31" s="92"/>
      <c r="D31" s="92" t="s">
        <v>145</v>
      </c>
      <c r="E31" s="96"/>
      <c r="F31" s="92"/>
      <c r="G31" s="92"/>
    </row>
    <row r="32" spans="1:15" ht="15.75" thickBot="1" x14ac:dyDescent="0.3">
      <c r="A32" s="94"/>
      <c r="B32" s="94"/>
      <c r="C32" s="94"/>
      <c r="D32" s="94" t="s">
        <v>146</v>
      </c>
      <c r="E32" s="97"/>
      <c r="F32" s="92"/>
      <c r="G32" s="92"/>
    </row>
    <row r="33" spans="1:15" ht="15.75" thickBot="1" x14ac:dyDescent="0.3">
      <c r="A33" s="116" t="s">
        <v>147</v>
      </c>
      <c r="B33" s="116"/>
      <c r="C33" s="116"/>
      <c r="D33" s="116"/>
      <c r="E33" s="117">
        <f>SUM(E15:E32)</f>
        <v>0</v>
      </c>
      <c r="F33" s="92"/>
      <c r="G33" s="92"/>
    </row>
    <row r="34" spans="1:15" x14ac:dyDescent="0.25">
      <c r="A34" s="92"/>
      <c r="B34" s="92"/>
      <c r="C34" s="92"/>
      <c r="D34" s="92"/>
      <c r="E34" s="92"/>
      <c r="F34" s="92"/>
      <c r="G34" s="92"/>
    </row>
    <row r="35" spans="1:15" ht="15.75" thickBot="1" x14ac:dyDescent="0.3">
      <c r="A35" s="116" t="s">
        <v>148</v>
      </c>
      <c r="B35" s="116"/>
      <c r="C35" s="116"/>
      <c r="D35" s="116"/>
      <c r="E35" s="118" t="s">
        <v>17</v>
      </c>
      <c r="F35" s="92"/>
      <c r="G35" s="92"/>
    </row>
    <row r="36" spans="1:15" x14ac:dyDescent="0.25">
      <c r="A36" s="92" t="s">
        <v>149</v>
      </c>
      <c r="B36" s="92"/>
      <c r="C36" s="92"/>
      <c r="D36" s="92" t="s">
        <v>222</v>
      </c>
      <c r="E36" s="95">
        <f xml:space="preserve"> E18</f>
        <v>0</v>
      </c>
      <c r="F36" s="92"/>
      <c r="G36" s="92"/>
    </row>
    <row r="37" spans="1:15" x14ac:dyDescent="0.25">
      <c r="A37" s="92"/>
      <c r="B37" s="92"/>
      <c r="C37" s="92"/>
      <c r="D37" s="92" t="s">
        <v>150</v>
      </c>
      <c r="E37" s="96"/>
      <c r="F37" s="92"/>
      <c r="G37" s="92"/>
    </row>
    <row r="38" spans="1:15" x14ac:dyDescent="0.25">
      <c r="A38" s="92"/>
      <c r="B38" s="92"/>
      <c r="C38" s="92"/>
      <c r="D38" s="92" t="s">
        <v>201</v>
      </c>
      <c r="E38" s="96"/>
      <c r="F38" s="92"/>
      <c r="G38" s="92"/>
    </row>
    <row r="39" spans="1:15" ht="15.75" thickBot="1" x14ac:dyDescent="0.3">
      <c r="A39" s="92"/>
      <c r="B39" s="92"/>
      <c r="C39" s="92"/>
      <c r="D39" s="92"/>
      <c r="E39" s="96"/>
      <c r="F39" s="92"/>
      <c r="G39" s="92"/>
    </row>
    <row r="40" spans="1:15" x14ac:dyDescent="0.25">
      <c r="A40" s="92" t="s">
        <v>151</v>
      </c>
      <c r="B40" s="92"/>
      <c r="C40" s="92"/>
      <c r="D40" s="92" t="s">
        <v>152</v>
      </c>
      <c r="E40" s="96"/>
      <c r="F40" s="107" t="s">
        <v>214</v>
      </c>
      <c r="G40" s="107"/>
      <c r="H40" s="107"/>
      <c r="I40" s="107"/>
      <c r="J40" s="107"/>
      <c r="K40" s="107"/>
      <c r="L40" s="107"/>
      <c r="M40" s="107"/>
      <c r="N40" s="107"/>
      <c r="O40" s="108"/>
    </row>
    <row r="41" spans="1:15" x14ac:dyDescent="0.25">
      <c r="A41" s="92"/>
      <c r="B41" s="92"/>
      <c r="C41" s="92"/>
      <c r="D41" s="92" t="s">
        <v>153</v>
      </c>
      <c r="E41" s="96"/>
      <c r="F41" s="111" t="s">
        <v>215</v>
      </c>
      <c r="G41" s="111"/>
      <c r="H41" s="112"/>
      <c r="I41" s="112"/>
      <c r="J41" s="112"/>
      <c r="K41" s="112"/>
      <c r="L41" s="112"/>
      <c r="M41" s="112"/>
      <c r="N41" s="112"/>
      <c r="O41" s="114"/>
    </row>
    <row r="42" spans="1:15" ht="15.75" thickBot="1" x14ac:dyDescent="0.3">
      <c r="A42" s="92"/>
      <c r="B42" s="92"/>
      <c r="C42" s="92"/>
      <c r="D42" s="92" t="s">
        <v>159</v>
      </c>
      <c r="E42" s="96"/>
      <c r="F42" s="103"/>
      <c r="G42" s="103"/>
      <c r="H42" s="104"/>
      <c r="I42" s="104"/>
      <c r="J42" s="104"/>
      <c r="K42" s="104"/>
      <c r="L42" s="104"/>
      <c r="M42" s="104"/>
      <c r="N42" s="104"/>
      <c r="O42" s="105"/>
    </row>
    <row r="43" spans="1:15" ht="15.75" thickBot="1" x14ac:dyDescent="0.3">
      <c r="A43" s="94"/>
      <c r="B43" s="94"/>
      <c r="C43" s="94"/>
      <c r="D43" s="94" t="s">
        <v>160</v>
      </c>
      <c r="E43" s="97"/>
      <c r="F43" s="92"/>
      <c r="G43" s="92"/>
    </row>
    <row r="44" spans="1:15" ht="15.75" thickBot="1" x14ac:dyDescent="0.3">
      <c r="A44" s="116" t="s">
        <v>154</v>
      </c>
      <c r="B44" s="116"/>
      <c r="C44" s="116"/>
      <c r="D44" s="116"/>
      <c r="E44" s="117">
        <f>SUM(E36:E43)</f>
        <v>0</v>
      </c>
      <c r="F44" s="92"/>
      <c r="G44" s="92"/>
    </row>
    <row r="45" spans="1:15" x14ac:dyDescent="0.25">
      <c r="A45" s="93"/>
      <c r="B45" s="93"/>
      <c r="C45" s="93"/>
      <c r="D45" s="93"/>
      <c r="E45" s="93"/>
      <c r="F45" s="92"/>
      <c r="G45" s="92"/>
    </row>
    <row r="46" spans="1:15" ht="15.75" thickBot="1" x14ac:dyDescent="0.3">
      <c r="A46" s="92" t="s">
        <v>157</v>
      </c>
      <c r="B46" s="92"/>
      <c r="C46" s="92"/>
      <c r="D46" s="92"/>
      <c r="E46" s="92"/>
      <c r="F46" s="92"/>
      <c r="G46" s="92"/>
    </row>
    <row r="47" spans="1:15" ht="15.75" thickBot="1" x14ac:dyDescent="0.3">
      <c r="A47" s="92"/>
      <c r="B47" s="92"/>
      <c r="C47" s="92"/>
      <c r="D47" s="115" t="s">
        <v>155</v>
      </c>
      <c r="E47" s="106">
        <f xml:space="preserve"> E44-E33</f>
        <v>0</v>
      </c>
      <c r="F47" s="98" t="s">
        <v>211</v>
      </c>
      <c r="G47" s="99"/>
      <c r="H47" s="100"/>
      <c r="I47" s="100"/>
      <c r="J47" s="100"/>
      <c r="K47" s="100"/>
      <c r="L47" s="100"/>
      <c r="M47" s="100"/>
      <c r="N47" s="100"/>
      <c r="O47" s="101"/>
    </row>
    <row r="48" spans="1:15" x14ac:dyDescent="0.25">
      <c r="A48" s="92"/>
      <c r="B48" s="92"/>
      <c r="C48" s="92"/>
      <c r="D48" s="92"/>
      <c r="E48" s="92"/>
      <c r="F48" s="113" t="s">
        <v>161</v>
      </c>
      <c r="G48" s="111"/>
      <c r="H48" s="112"/>
      <c r="I48" s="112"/>
      <c r="J48" s="112"/>
      <c r="K48" s="112"/>
      <c r="L48" s="112"/>
      <c r="M48" s="112"/>
      <c r="N48" s="112"/>
      <c r="O48" s="114"/>
    </row>
    <row r="49" spans="1:15" ht="15.75" thickBot="1" x14ac:dyDescent="0.3">
      <c r="A49" s="92"/>
      <c r="B49" s="92"/>
      <c r="C49" s="92"/>
      <c r="D49" s="92"/>
      <c r="E49" s="92"/>
      <c r="F49" s="102" t="s">
        <v>162</v>
      </c>
      <c r="G49" s="103"/>
      <c r="H49" s="104"/>
      <c r="I49" s="104"/>
      <c r="J49" s="104"/>
      <c r="K49" s="104"/>
      <c r="L49" s="104"/>
      <c r="M49" s="104"/>
      <c r="N49" s="104"/>
      <c r="O49" s="105"/>
    </row>
    <row r="50" spans="1:15" x14ac:dyDescent="0.25">
      <c r="A50" s="92"/>
      <c r="B50" s="92"/>
      <c r="C50" s="92"/>
      <c r="D50" s="92"/>
      <c r="E50" s="92"/>
      <c r="F50" s="92"/>
      <c r="G50" s="92"/>
    </row>
    <row r="51" spans="1:15" x14ac:dyDescent="0.25">
      <c r="A51" s="92"/>
      <c r="B51" s="92"/>
      <c r="C51" s="92"/>
      <c r="D51" s="92"/>
      <c r="E51" s="92"/>
      <c r="F51" s="92"/>
      <c r="G51" s="92"/>
    </row>
    <row r="52" spans="1:15" x14ac:dyDescent="0.25">
      <c r="A52" s="92"/>
      <c r="B52" s="92"/>
      <c r="C52" s="92"/>
      <c r="D52" s="92"/>
      <c r="E52" s="92"/>
      <c r="F52" s="92"/>
      <c r="G52" s="92"/>
    </row>
    <row r="53" spans="1:15" x14ac:dyDescent="0.25">
      <c r="A53" s="92"/>
      <c r="B53" s="92"/>
      <c r="C53" s="92"/>
      <c r="D53" s="92"/>
      <c r="E53" s="92"/>
      <c r="F53" s="92"/>
      <c r="G53" s="92"/>
    </row>
    <row r="54" spans="1:15" x14ac:dyDescent="0.25">
      <c r="A54" s="92"/>
      <c r="B54" s="92"/>
      <c r="C54" s="92"/>
      <c r="D54" s="92"/>
      <c r="E54" s="92"/>
      <c r="F54" s="92"/>
      <c r="G54" s="92"/>
    </row>
    <row r="55" spans="1:15" x14ac:dyDescent="0.25">
      <c r="A55" s="92"/>
      <c r="B55" s="92"/>
      <c r="C55" s="92"/>
      <c r="D55" s="92"/>
      <c r="E55" s="92"/>
      <c r="F55" s="92"/>
      <c r="G55" s="92"/>
    </row>
    <row r="56" spans="1:15" x14ac:dyDescent="0.25">
      <c r="A56" s="92"/>
      <c r="B56" s="92"/>
      <c r="C56" s="92"/>
      <c r="D56" s="92"/>
      <c r="E56" s="92"/>
      <c r="F56" s="92"/>
      <c r="G56" s="92"/>
    </row>
    <row r="57" spans="1:15" x14ac:dyDescent="0.25">
      <c r="A57" s="92"/>
      <c r="B57" s="92"/>
      <c r="C57" s="92"/>
      <c r="D57" s="92"/>
      <c r="E57" s="92"/>
      <c r="F57" s="92"/>
      <c r="G57" s="92"/>
    </row>
    <row r="58" spans="1:15" x14ac:dyDescent="0.25">
      <c r="A58" s="92"/>
      <c r="B58" s="92"/>
      <c r="C58" s="92"/>
      <c r="D58" s="92"/>
      <c r="E58" s="92"/>
      <c r="F58" s="92"/>
      <c r="G58" s="92"/>
    </row>
    <row r="59" spans="1:15" x14ac:dyDescent="0.25">
      <c r="A59" s="92"/>
      <c r="B59" s="92"/>
      <c r="C59" s="92"/>
      <c r="D59" s="92"/>
      <c r="E59" s="92"/>
      <c r="F59" s="92"/>
      <c r="G59" s="92"/>
    </row>
    <row r="60" spans="1:15" x14ac:dyDescent="0.25">
      <c r="A60" s="92"/>
      <c r="B60" s="92"/>
      <c r="C60" s="92"/>
      <c r="D60" s="92"/>
      <c r="E60" s="92"/>
      <c r="F60" s="92"/>
      <c r="G60" s="92"/>
    </row>
    <row r="61" spans="1:15" x14ac:dyDescent="0.25">
      <c r="A61" s="92"/>
      <c r="B61" s="92"/>
      <c r="C61" s="92"/>
      <c r="D61" s="92"/>
      <c r="E61" s="92"/>
      <c r="F61" s="92"/>
      <c r="G61" s="92"/>
    </row>
    <row r="62" spans="1:15" x14ac:dyDescent="0.25">
      <c r="A62" s="92"/>
      <c r="B62" s="92"/>
      <c r="C62" s="92"/>
      <c r="D62" s="92"/>
      <c r="E62" s="92"/>
      <c r="F62" s="92"/>
      <c r="G62" s="92"/>
    </row>
    <row r="63" spans="1:15" x14ac:dyDescent="0.25">
      <c r="A63" s="92"/>
      <c r="B63" s="92"/>
      <c r="C63" s="92"/>
      <c r="D63" s="92"/>
      <c r="E63" s="92"/>
      <c r="F63" s="92"/>
      <c r="G63" s="92"/>
    </row>
    <row r="64" spans="1:15" x14ac:dyDescent="0.25">
      <c r="A64" s="92"/>
      <c r="B64" s="92"/>
      <c r="C64" s="92"/>
      <c r="D64" s="92"/>
      <c r="E64" s="92"/>
      <c r="F64" s="92"/>
      <c r="G64" s="92"/>
    </row>
    <row r="65" spans="1:7" x14ac:dyDescent="0.25">
      <c r="A65" s="92"/>
      <c r="B65" s="92"/>
      <c r="C65" s="92"/>
      <c r="D65" s="92"/>
      <c r="E65" s="92"/>
      <c r="F65" s="92"/>
      <c r="G65" s="92"/>
    </row>
    <row r="66" spans="1:7" x14ac:dyDescent="0.25">
      <c r="A66" s="92"/>
      <c r="B66" s="92"/>
      <c r="C66" s="92"/>
      <c r="D66" s="92"/>
      <c r="E66" s="92"/>
      <c r="F66" s="92"/>
      <c r="G66" s="92"/>
    </row>
    <row r="67" spans="1:7" x14ac:dyDescent="0.25">
      <c r="A67" s="92"/>
      <c r="B67" s="92"/>
      <c r="C67" s="92"/>
      <c r="D67" s="92"/>
      <c r="E67" s="92"/>
      <c r="F67" s="92"/>
      <c r="G67" s="92"/>
    </row>
    <row r="68" spans="1:7" x14ac:dyDescent="0.25">
      <c r="A68" s="92"/>
      <c r="B68" s="92"/>
      <c r="C68" s="92"/>
      <c r="D68" s="92"/>
      <c r="E68" s="92"/>
      <c r="F68" s="92"/>
      <c r="G68" s="92"/>
    </row>
    <row r="69" spans="1:7" x14ac:dyDescent="0.25">
      <c r="A69" s="92"/>
      <c r="B69" s="92"/>
      <c r="C69" s="92"/>
      <c r="D69" s="92"/>
      <c r="E69" s="92"/>
      <c r="F69" s="92"/>
      <c r="G69" s="92"/>
    </row>
    <row r="70" spans="1:7" x14ac:dyDescent="0.25">
      <c r="A70" s="92"/>
      <c r="B70" s="92"/>
      <c r="C70" s="92"/>
      <c r="D70" s="92"/>
      <c r="E70" s="92"/>
      <c r="F70" s="92"/>
      <c r="G70" s="92"/>
    </row>
    <row r="71" spans="1:7" x14ac:dyDescent="0.25">
      <c r="A71" s="92"/>
      <c r="B71" s="92"/>
      <c r="C71" s="92"/>
      <c r="D71" s="92"/>
      <c r="E71" s="92"/>
      <c r="F71" s="92"/>
      <c r="G71" s="92"/>
    </row>
    <row r="72" spans="1:7" x14ac:dyDescent="0.25">
      <c r="A72" s="92"/>
      <c r="B72" s="92"/>
      <c r="C72" s="92"/>
      <c r="D72" s="92"/>
      <c r="E72" s="92"/>
      <c r="F72" s="92"/>
      <c r="G72" s="92"/>
    </row>
    <row r="73" spans="1:7" x14ac:dyDescent="0.25">
      <c r="A73" s="92"/>
      <c r="B73" s="92"/>
      <c r="C73" s="92"/>
      <c r="D73" s="92"/>
      <c r="E73" s="92"/>
      <c r="F73" s="92"/>
      <c r="G73" s="92"/>
    </row>
    <row r="74" spans="1:7" x14ac:dyDescent="0.25">
      <c r="A74" s="92"/>
      <c r="B74" s="92"/>
      <c r="C74" s="92"/>
      <c r="D74" s="92"/>
      <c r="E74" s="92"/>
      <c r="F74" s="92"/>
      <c r="G74" s="92"/>
    </row>
    <row r="75" spans="1:7" x14ac:dyDescent="0.25">
      <c r="A75" s="92"/>
      <c r="B75" s="92"/>
      <c r="C75" s="92"/>
      <c r="D75" s="92"/>
      <c r="E75" s="92"/>
      <c r="F75" s="92"/>
      <c r="G75" s="92"/>
    </row>
    <row r="76" spans="1:7" x14ac:dyDescent="0.25">
      <c r="A76" s="92"/>
      <c r="B76" s="92"/>
      <c r="C76" s="92"/>
      <c r="D76" s="92"/>
      <c r="E76" s="92"/>
      <c r="F76" s="92"/>
      <c r="G76" s="92"/>
    </row>
    <row r="77" spans="1:7" x14ac:dyDescent="0.25">
      <c r="A77" s="92"/>
      <c r="B77" s="92"/>
      <c r="C77" s="92"/>
      <c r="D77" s="92"/>
      <c r="E77" s="92"/>
      <c r="F77" s="92"/>
      <c r="G77" s="92"/>
    </row>
    <row r="78" spans="1:7" x14ac:dyDescent="0.25">
      <c r="A78" s="92"/>
      <c r="B78" s="92"/>
      <c r="C78" s="92"/>
      <c r="D78" s="92"/>
      <c r="E78" s="92"/>
      <c r="F78" s="92"/>
      <c r="G78" s="92"/>
    </row>
    <row r="79" spans="1:7" x14ac:dyDescent="0.25">
      <c r="A79" s="92"/>
      <c r="B79" s="92"/>
      <c r="C79" s="92"/>
      <c r="D79" s="92"/>
      <c r="E79" s="92"/>
      <c r="F79" s="92"/>
      <c r="G79" s="92"/>
    </row>
    <row r="80" spans="1:7" x14ac:dyDescent="0.25">
      <c r="A80" s="92"/>
      <c r="B80" s="92"/>
      <c r="C80" s="92"/>
      <c r="D80" s="92"/>
      <c r="E80" s="92"/>
      <c r="F80" s="92"/>
      <c r="G80" s="92"/>
    </row>
    <row r="81" spans="1:7" x14ac:dyDescent="0.25">
      <c r="A81" s="92"/>
      <c r="B81" s="92"/>
      <c r="C81" s="92"/>
      <c r="D81" s="92"/>
      <c r="E81" s="92"/>
      <c r="F81" s="92"/>
      <c r="G81" s="92"/>
    </row>
    <row r="82" spans="1:7" x14ac:dyDescent="0.25">
      <c r="A82" s="92"/>
      <c r="B82" s="92"/>
      <c r="C82" s="92"/>
      <c r="D82" s="92"/>
      <c r="E82" s="92"/>
      <c r="F82" s="92"/>
      <c r="G82" s="92"/>
    </row>
    <row r="83" spans="1:7" x14ac:dyDescent="0.25">
      <c r="A83" s="92"/>
      <c r="B83" s="92"/>
      <c r="C83" s="92"/>
      <c r="D83" s="92"/>
      <c r="E83" s="92"/>
      <c r="F83" s="92"/>
      <c r="G83" s="92"/>
    </row>
    <row r="84" spans="1:7" x14ac:dyDescent="0.25">
      <c r="A84" s="92"/>
      <c r="B84" s="92"/>
      <c r="C84" s="92"/>
      <c r="D84" s="92"/>
      <c r="E84" s="92"/>
      <c r="F84" s="92"/>
      <c r="G84" s="92"/>
    </row>
    <row r="85" spans="1:7" x14ac:dyDescent="0.25">
      <c r="A85" s="92"/>
      <c r="B85" s="92"/>
      <c r="C85" s="92"/>
      <c r="D85" s="92"/>
      <c r="E85" s="92"/>
      <c r="F85" s="92"/>
      <c r="G85" s="92"/>
    </row>
    <row r="86" spans="1:7" x14ac:dyDescent="0.25">
      <c r="A86" s="92"/>
      <c r="B86" s="92"/>
      <c r="C86" s="92"/>
      <c r="D86" s="92"/>
      <c r="E86" s="92"/>
      <c r="F86" s="92"/>
      <c r="G86" s="92"/>
    </row>
    <row r="87" spans="1:7" x14ac:dyDescent="0.25">
      <c r="A87" s="92"/>
      <c r="B87" s="92"/>
      <c r="C87" s="92"/>
      <c r="D87" s="92"/>
      <c r="E87" s="92"/>
      <c r="F87" s="92"/>
      <c r="G87" s="92"/>
    </row>
    <row r="88" spans="1:7" x14ac:dyDescent="0.25">
      <c r="A88" s="92"/>
      <c r="B88" s="92"/>
      <c r="C88" s="92"/>
      <c r="D88" s="92"/>
      <c r="E88" s="92"/>
      <c r="F88" s="92"/>
      <c r="G88" s="92"/>
    </row>
    <row r="89" spans="1:7" x14ac:dyDescent="0.25">
      <c r="A89" s="92"/>
      <c r="B89" s="92"/>
      <c r="C89" s="92"/>
      <c r="D89" s="92"/>
      <c r="E89" s="92"/>
      <c r="F89" s="92"/>
      <c r="G89" s="92"/>
    </row>
    <row r="90" spans="1:7" x14ac:dyDescent="0.25">
      <c r="A90" s="92"/>
      <c r="B90" s="92"/>
      <c r="C90" s="92"/>
      <c r="D90" s="92"/>
      <c r="E90" s="92"/>
      <c r="F90" s="92"/>
      <c r="G90" s="92"/>
    </row>
    <row r="91" spans="1:7" x14ac:dyDescent="0.25">
      <c r="A91" s="92"/>
      <c r="B91" s="92"/>
      <c r="C91" s="92"/>
      <c r="D91" s="92"/>
      <c r="E91" s="92"/>
      <c r="F91" s="92"/>
      <c r="G91" s="92"/>
    </row>
    <row r="92" spans="1:7" x14ac:dyDescent="0.25">
      <c r="A92" s="92"/>
      <c r="B92" s="92"/>
      <c r="C92" s="92"/>
      <c r="D92" s="92"/>
      <c r="E92" s="92"/>
      <c r="F92" s="92"/>
      <c r="G92" s="92"/>
    </row>
    <row r="93" spans="1:7" x14ac:dyDescent="0.25">
      <c r="A93" s="92"/>
      <c r="B93" s="92"/>
      <c r="C93" s="92"/>
      <c r="D93" s="92"/>
      <c r="E93" s="92"/>
      <c r="F93" s="92"/>
      <c r="G93" s="92"/>
    </row>
    <row r="94" spans="1:7" x14ac:dyDescent="0.25">
      <c r="A94" s="92"/>
      <c r="B94" s="92"/>
      <c r="C94" s="92"/>
      <c r="D94" s="92"/>
      <c r="E94" s="92"/>
      <c r="F94" s="92"/>
      <c r="G94" s="92"/>
    </row>
    <row r="95" spans="1:7" x14ac:dyDescent="0.25">
      <c r="A95" s="92"/>
      <c r="B95" s="92"/>
      <c r="C95" s="92"/>
      <c r="D95" s="92"/>
      <c r="E95" s="92"/>
      <c r="F95" s="92"/>
      <c r="G95" s="92"/>
    </row>
    <row r="96" spans="1:7" x14ac:dyDescent="0.25">
      <c r="A96" s="92"/>
      <c r="B96" s="92"/>
      <c r="C96" s="92"/>
      <c r="D96" s="92"/>
      <c r="E96" s="92"/>
      <c r="F96" s="92"/>
      <c r="G96" s="92"/>
    </row>
  </sheetData>
  <pageMargins left="0.31496062992125984" right="0.11811023622047245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939F-E19F-43A4-868E-F0BEC0E9FE30}">
  <dimension ref="A1:R99"/>
  <sheetViews>
    <sheetView showGridLines="0" topLeftCell="A69" workbookViewId="0">
      <selection activeCell="I33" sqref="I33"/>
    </sheetView>
  </sheetViews>
  <sheetFormatPr defaultColWidth="8.85546875" defaultRowHeight="15" x14ac:dyDescent="0.25"/>
  <cols>
    <col min="1" max="1" width="54.28515625" customWidth="1"/>
    <col min="2" max="2" width="14.7109375" customWidth="1"/>
    <col min="3" max="3" width="19.42578125" customWidth="1"/>
    <col min="4" max="4" width="7.140625" customWidth="1"/>
    <col min="10" max="10" width="11.140625" bestFit="1" customWidth="1"/>
    <col min="11" max="12" width="0" hidden="1" customWidth="1"/>
    <col min="14" max="14" width="30" customWidth="1"/>
    <col min="15" max="15" width="11.42578125" customWidth="1"/>
    <col min="16" max="16" width="11.85546875" customWidth="1"/>
    <col min="17" max="17" width="11.28515625" customWidth="1"/>
  </cols>
  <sheetData>
    <row r="1" spans="1:18" x14ac:dyDescent="0.25">
      <c r="A1" s="87" t="s">
        <v>205</v>
      </c>
      <c r="B1" s="27"/>
      <c r="C1" s="27"/>
      <c r="D1" s="27"/>
      <c r="E1" s="27"/>
      <c r="F1" s="27"/>
      <c r="N1" s="87" t="s">
        <v>208</v>
      </c>
      <c r="O1" s="87"/>
      <c r="P1" s="234"/>
    </row>
    <row r="2" spans="1:18" ht="15.75" thickBot="1" x14ac:dyDescent="0.3">
      <c r="A2" s="87" t="s">
        <v>206</v>
      </c>
      <c r="B2" s="27"/>
      <c r="C2" s="27"/>
      <c r="D2" s="27"/>
      <c r="E2" s="27"/>
      <c r="F2" s="27"/>
    </row>
    <row r="3" spans="1:18" x14ac:dyDescent="0.25">
      <c r="A3" s="27"/>
      <c r="B3" s="27"/>
      <c r="C3" s="27"/>
      <c r="D3" s="27"/>
      <c r="E3" s="27"/>
      <c r="F3" s="27"/>
      <c r="O3" s="236" t="s">
        <v>198</v>
      </c>
      <c r="P3" s="107"/>
      <c r="Q3" s="108"/>
    </row>
    <row r="4" spans="1:18" ht="15.75" thickBot="1" x14ac:dyDescent="0.3">
      <c r="A4" s="27" t="s">
        <v>37</v>
      </c>
      <c r="B4" s="27"/>
      <c r="C4" s="27"/>
      <c r="D4" s="27"/>
      <c r="E4" s="27"/>
      <c r="F4" s="27"/>
      <c r="O4" s="237" t="s">
        <v>199</v>
      </c>
      <c r="P4" s="238"/>
      <c r="Q4" s="240"/>
    </row>
    <row r="5" spans="1:18" ht="15.75" thickBot="1" x14ac:dyDescent="0.3">
      <c r="A5" s="27" t="s">
        <v>207</v>
      </c>
      <c r="B5" s="27"/>
      <c r="C5" s="27"/>
      <c r="D5" s="27"/>
      <c r="E5" s="27"/>
      <c r="F5" s="27"/>
      <c r="O5" s="230" t="s">
        <v>197</v>
      </c>
      <c r="P5" s="233" t="s">
        <v>177</v>
      </c>
      <c r="Q5" s="226" t="s">
        <v>178</v>
      </c>
    </row>
    <row r="6" spans="1:18" ht="15.75" thickBot="1" x14ac:dyDescent="0.3">
      <c r="A6" s="27"/>
      <c r="B6" s="87" t="s">
        <v>38</v>
      </c>
      <c r="C6" s="87" t="s">
        <v>39</v>
      </c>
      <c r="D6" s="27"/>
      <c r="E6" s="27"/>
      <c r="F6" s="27"/>
      <c r="O6" s="231" t="s">
        <v>195</v>
      </c>
      <c r="P6" s="228">
        <v>5</v>
      </c>
      <c r="Q6" s="229">
        <v>5</v>
      </c>
    </row>
    <row r="7" spans="1:18" ht="15.75" thickBot="1" x14ac:dyDescent="0.3">
      <c r="A7" s="87" t="s">
        <v>40</v>
      </c>
      <c r="B7" s="126"/>
      <c r="C7" s="127">
        <f xml:space="preserve"> B7*12</f>
        <v>0</v>
      </c>
      <c r="D7" s="27" t="s">
        <v>41</v>
      </c>
      <c r="E7" s="27"/>
      <c r="F7" s="27"/>
      <c r="O7" s="232" t="s">
        <v>196</v>
      </c>
      <c r="P7" s="227">
        <v>5</v>
      </c>
      <c r="Q7" s="212">
        <v>5</v>
      </c>
    </row>
    <row r="8" spans="1:18" x14ac:dyDescent="0.25">
      <c r="A8" s="27" t="s">
        <v>107</v>
      </c>
      <c r="B8" s="128"/>
      <c r="C8" s="129">
        <f xml:space="preserve"> B8*12</f>
        <v>0</v>
      </c>
      <c r="D8" s="27" t="s">
        <v>41</v>
      </c>
      <c r="E8" s="27"/>
      <c r="F8" s="27"/>
    </row>
    <row r="9" spans="1:18" ht="15.75" thickBot="1" x14ac:dyDescent="0.3">
      <c r="A9" s="89" t="s">
        <v>42</v>
      </c>
      <c r="B9" s="130">
        <f xml:space="preserve"> B7+B8</f>
        <v>0</v>
      </c>
      <c r="C9" s="131">
        <f t="shared" ref="C9:C12" si="0" xml:space="preserve"> B9*12</f>
        <v>0</v>
      </c>
      <c r="D9" s="27" t="s">
        <v>43</v>
      </c>
      <c r="E9" s="27"/>
      <c r="F9" s="27"/>
    </row>
    <row r="10" spans="1:18" ht="15.75" thickBot="1" x14ac:dyDescent="0.3">
      <c r="A10" s="27" t="s">
        <v>109</v>
      </c>
      <c r="B10" s="128"/>
      <c r="C10" s="129">
        <f t="shared" si="0"/>
        <v>0</v>
      </c>
      <c r="D10" s="27" t="s">
        <v>41</v>
      </c>
      <c r="E10" s="236" t="s">
        <v>174</v>
      </c>
      <c r="F10" s="107"/>
      <c r="G10" s="100"/>
      <c r="H10" s="100"/>
      <c r="I10" s="100"/>
      <c r="J10" s="101"/>
      <c r="N10" s="87"/>
      <c r="O10" s="27"/>
      <c r="P10" s="27"/>
      <c r="Q10" s="27"/>
      <c r="R10" s="27"/>
    </row>
    <row r="11" spans="1:18" ht="15.75" thickBot="1" x14ac:dyDescent="0.3">
      <c r="A11" s="89" t="s">
        <v>44</v>
      </c>
      <c r="B11" s="130">
        <f xml:space="preserve"> B9+B10</f>
        <v>0</v>
      </c>
      <c r="C11" s="131">
        <f t="shared" si="0"/>
        <v>0</v>
      </c>
      <c r="D11" s="27" t="s">
        <v>43</v>
      </c>
      <c r="E11" s="237" t="s">
        <v>175</v>
      </c>
      <c r="F11" s="238"/>
      <c r="G11" s="104"/>
      <c r="H11" s="104"/>
      <c r="I11" s="104"/>
      <c r="J11" s="105"/>
      <c r="N11" s="224" t="s">
        <v>176</v>
      </c>
      <c r="O11" s="225" t="s">
        <v>202</v>
      </c>
      <c r="P11" s="225" t="s">
        <v>203</v>
      </c>
      <c r="Q11" s="226" t="s">
        <v>204</v>
      </c>
      <c r="R11" s="27"/>
    </row>
    <row r="12" spans="1:18" ht="15.75" thickBot="1" x14ac:dyDescent="0.3">
      <c r="A12" s="27" t="s">
        <v>108</v>
      </c>
      <c r="B12" s="132"/>
      <c r="C12" s="133">
        <f t="shared" si="0"/>
        <v>0</v>
      </c>
      <c r="D12" s="27" t="s">
        <v>41</v>
      </c>
      <c r="E12" s="27"/>
      <c r="F12" s="27"/>
      <c r="N12" s="209" t="s">
        <v>179</v>
      </c>
      <c r="O12" s="210">
        <f xml:space="preserve"> C38</f>
        <v>0</v>
      </c>
      <c r="P12" s="210">
        <f xml:space="preserve"> P14+P13</f>
        <v>0</v>
      </c>
      <c r="Q12" s="216">
        <f xml:space="preserve"> Q14+Q13</f>
        <v>0</v>
      </c>
      <c r="R12" s="27"/>
    </row>
    <row r="13" spans="1:18" ht="15.75" thickBot="1" x14ac:dyDescent="0.3">
      <c r="A13" s="90" t="s">
        <v>45</v>
      </c>
      <c r="B13" s="134">
        <f xml:space="preserve"> B11+B12</f>
        <v>0</v>
      </c>
      <c r="C13" s="135">
        <f xml:space="preserve"> C11+C12</f>
        <v>0</v>
      </c>
      <c r="D13" s="27" t="s">
        <v>43</v>
      </c>
      <c r="E13" s="27"/>
      <c r="F13" s="27"/>
      <c r="N13" s="214" t="s">
        <v>180</v>
      </c>
      <c r="O13" s="215">
        <f xml:space="preserve"> C37</f>
        <v>0</v>
      </c>
      <c r="P13" s="215">
        <f xml:space="preserve"> P14*0.24</f>
        <v>0</v>
      </c>
      <c r="Q13" s="220">
        <f xml:space="preserve"> Q14*0.24</f>
        <v>0</v>
      </c>
      <c r="R13" s="27"/>
    </row>
    <row r="14" spans="1:18" ht="15.75" thickBot="1" x14ac:dyDescent="0.3">
      <c r="A14" s="27"/>
      <c r="B14" s="136"/>
      <c r="C14" s="136"/>
      <c r="D14" s="27"/>
      <c r="E14" s="27"/>
      <c r="F14" s="27"/>
      <c r="N14" s="217" t="s">
        <v>181</v>
      </c>
      <c r="O14" s="218">
        <f xml:space="preserve"> O12-O13</f>
        <v>0</v>
      </c>
      <c r="P14" s="218">
        <f xml:space="preserve"> O14+(O14/100*P6)</f>
        <v>0</v>
      </c>
      <c r="Q14" s="219">
        <f xml:space="preserve"> P14+(P14/100*Q6)</f>
        <v>0</v>
      </c>
      <c r="R14" s="27"/>
    </row>
    <row r="15" spans="1:18" ht="15.75" thickBot="1" x14ac:dyDescent="0.3">
      <c r="A15" s="88" t="s">
        <v>46</v>
      </c>
      <c r="B15" s="136"/>
      <c r="C15" s="136"/>
      <c r="D15" s="27"/>
      <c r="E15" s="27"/>
      <c r="F15" s="27"/>
      <c r="N15" s="209" t="s">
        <v>182</v>
      </c>
      <c r="O15" s="210">
        <f xml:space="preserve"> C35</f>
        <v>0</v>
      </c>
      <c r="P15" s="210">
        <f xml:space="preserve"> O15+(O15/100*P7)</f>
        <v>0</v>
      </c>
      <c r="Q15" s="216">
        <f xml:space="preserve"> P15+(P15/100*Q7)</f>
        <v>0</v>
      </c>
      <c r="R15" s="27"/>
    </row>
    <row r="16" spans="1:18" x14ac:dyDescent="0.25">
      <c r="A16" s="27" t="s">
        <v>47</v>
      </c>
      <c r="B16" s="126"/>
      <c r="C16" s="127">
        <f xml:space="preserve"> B16*12</f>
        <v>0</v>
      </c>
      <c r="D16" s="27" t="s">
        <v>41</v>
      </c>
      <c r="E16" s="236" t="s">
        <v>173</v>
      </c>
      <c r="F16" s="107"/>
      <c r="G16" s="107"/>
      <c r="H16" s="107"/>
      <c r="I16" s="107"/>
      <c r="J16" s="101"/>
      <c r="N16" s="208" t="s">
        <v>183</v>
      </c>
      <c r="O16" s="211">
        <f xml:space="preserve"> C18+C19</f>
        <v>0</v>
      </c>
      <c r="P16" s="211">
        <f xml:space="preserve"> O16+(O16/100*P7)</f>
        <v>0</v>
      </c>
      <c r="Q16" s="213">
        <f xml:space="preserve"> P16+(P16/100*Q7)</f>
        <v>0</v>
      </c>
      <c r="R16" s="27"/>
    </row>
    <row r="17" spans="1:18" x14ac:dyDescent="0.25">
      <c r="A17" s="27" t="s">
        <v>48</v>
      </c>
      <c r="B17" s="128"/>
      <c r="C17" s="129">
        <f t="shared" ref="C17:C31" si="1" xml:space="preserve"> B17*12</f>
        <v>0</v>
      </c>
      <c r="D17" s="27" t="s">
        <v>41</v>
      </c>
      <c r="E17" s="239" t="s">
        <v>219</v>
      </c>
      <c r="F17" s="109"/>
      <c r="G17" s="109"/>
      <c r="H17" s="109"/>
      <c r="I17" s="109"/>
      <c r="J17" s="241"/>
      <c r="N17" s="208" t="s">
        <v>184</v>
      </c>
      <c r="O17" s="211">
        <f xml:space="preserve"> C20</f>
        <v>0</v>
      </c>
      <c r="P17" s="211">
        <f xml:space="preserve"> O17+(O17/100*P7)</f>
        <v>0</v>
      </c>
      <c r="Q17" s="213">
        <f xml:space="preserve"> P17+(P17/100*Q7)</f>
        <v>0</v>
      </c>
      <c r="R17" s="27"/>
    </row>
    <row r="18" spans="1:18" ht="15.75" thickBot="1" x14ac:dyDescent="0.3">
      <c r="A18" s="27" t="s">
        <v>210</v>
      </c>
      <c r="B18" s="128"/>
      <c r="C18" s="129">
        <f t="shared" si="1"/>
        <v>0</v>
      </c>
      <c r="D18" s="27" t="s">
        <v>41</v>
      </c>
      <c r="E18" s="237" t="s">
        <v>220</v>
      </c>
      <c r="F18" s="238"/>
      <c r="G18" s="238"/>
      <c r="H18" s="238"/>
      <c r="I18" s="238"/>
      <c r="J18" s="105"/>
      <c r="N18" s="208" t="s">
        <v>185</v>
      </c>
      <c r="O18" s="211">
        <f xml:space="preserve"> C22</f>
        <v>0</v>
      </c>
      <c r="P18" s="211">
        <f xml:space="preserve"> O18+(O18/100*P7)</f>
        <v>0</v>
      </c>
      <c r="Q18" s="213">
        <f xml:space="preserve"> P18+(P18/100*Q7)</f>
        <v>0</v>
      </c>
      <c r="R18" s="27"/>
    </row>
    <row r="19" spans="1:18" ht="15.75" thickBot="1" x14ac:dyDescent="0.3">
      <c r="A19" s="27" t="s">
        <v>223</v>
      </c>
      <c r="B19" s="128"/>
      <c r="C19" s="129">
        <f t="shared" si="1"/>
        <v>0</v>
      </c>
      <c r="D19" s="27" t="s">
        <v>41</v>
      </c>
      <c r="K19" s="105"/>
      <c r="N19" s="214" t="s">
        <v>194</v>
      </c>
      <c r="O19" s="215" t="e">
        <f xml:space="preserve"> C16+C17+C21+C23+C24+C25+C26+C27+C28+C29+C30+C31</f>
        <v>#VALUE!</v>
      </c>
      <c r="P19" s="215" t="e">
        <f xml:space="preserve"> O19+(O19/100*P7)</f>
        <v>#VALUE!</v>
      </c>
      <c r="Q19" s="220" t="e">
        <f xml:space="preserve"> P19+(P19/100*Q7)</f>
        <v>#VALUE!</v>
      </c>
      <c r="R19" s="27"/>
    </row>
    <row r="20" spans="1:18" ht="15.75" thickBot="1" x14ac:dyDescent="0.3">
      <c r="A20" s="27" t="s">
        <v>49</v>
      </c>
      <c r="B20" s="128"/>
      <c r="C20" s="129">
        <f t="shared" si="1"/>
        <v>0</v>
      </c>
      <c r="D20" s="27" t="s">
        <v>41</v>
      </c>
      <c r="E20" s="27"/>
      <c r="F20" s="27"/>
      <c r="N20" s="217" t="s">
        <v>186</v>
      </c>
      <c r="O20" s="218" t="e">
        <f xml:space="preserve"> O14-O15-O16-O17-O18-O19</f>
        <v>#VALUE!</v>
      </c>
      <c r="P20" s="218" t="e">
        <f xml:space="preserve"> P14-P15-P16-P17-P18-P19</f>
        <v>#VALUE!</v>
      </c>
      <c r="Q20" s="219" t="e">
        <f xml:space="preserve"> Q14-Q15-Q16-Q17-Q18-Q19</f>
        <v>#VALUE!</v>
      </c>
      <c r="R20" s="27"/>
    </row>
    <row r="21" spans="1:18" x14ac:dyDescent="0.25">
      <c r="A21" s="27" t="s">
        <v>216</v>
      </c>
      <c r="B21" s="128"/>
      <c r="C21" s="129">
        <f t="shared" si="1"/>
        <v>0</v>
      </c>
      <c r="D21" s="27" t="s">
        <v>41</v>
      </c>
      <c r="E21" s="27"/>
      <c r="F21" s="27"/>
      <c r="N21" s="209" t="s">
        <v>187</v>
      </c>
      <c r="O21" s="210">
        <f xml:space="preserve"> C8+C12</f>
        <v>0</v>
      </c>
      <c r="P21" s="210">
        <f xml:space="preserve"> O21</f>
        <v>0</v>
      </c>
      <c r="Q21" s="216">
        <f xml:space="preserve"> P21</f>
        <v>0</v>
      </c>
      <c r="R21" s="27"/>
    </row>
    <row r="22" spans="1:18" ht="15.75" thickBot="1" x14ac:dyDescent="0.3">
      <c r="A22" s="27" t="s">
        <v>50</v>
      </c>
      <c r="B22" s="128"/>
      <c r="C22" s="129">
        <f t="shared" si="1"/>
        <v>0</v>
      </c>
      <c r="D22" s="27" t="s">
        <v>41</v>
      </c>
      <c r="E22" s="27"/>
      <c r="F22" s="27"/>
      <c r="N22" s="214" t="s">
        <v>188</v>
      </c>
      <c r="O22" s="215">
        <f xml:space="preserve"> C10</f>
        <v>0</v>
      </c>
      <c r="P22" s="215">
        <f xml:space="preserve"> O22+(O22/100*P7)</f>
        <v>0</v>
      </c>
      <c r="Q22" s="220">
        <f xml:space="preserve"> P22+(P22/100*Q7)</f>
        <v>0</v>
      </c>
      <c r="R22" s="27"/>
    </row>
    <row r="23" spans="1:18" ht="15.75" thickBot="1" x14ac:dyDescent="0.3">
      <c r="A23" s="27" t="s">
        <v>51</v>
      </c>
      <c r="B23" s="128"/>
      <c r="C23" s="129">
        <f t="shared" si="1"/>
        <v>0</v>
      </c>
      <c r="D23" s="27" t="s">
        <v>41</v>
      </c>
      <c r="E23" s="27"/>
      <c r="F23" s="27"/>
      <c r="N23" s="217" t="s">
        <v>189</v>
      </c>
      <c r="O23" s="218" t="e">
        <f xml:space="preserve"> O20-O21-O22</f>
        <v>#VALUE!</v>
      </c>
      <c r="P23" s="218" t="e">
        <f xml:space="preserve"> P20-P21-P22</f>
        <v>#VALUE!</v>
      </c>
      <c r="Q23" s="219" t="e">
        <f xml:space="preserve"> Q20-Q21-Q22</f>
        <v>#VALUE!</v>
      </c>
      <c r="R23" s="27"/>
    </row>
    <row r="24" spans="1:18" ht="15.75" thickBot="1" x14ac:dyDescent="0.3">
      <c r="A24" s="27" t="s">
        <v>52</v>
      </c>
      <c r="B24" s="128"/>
      <c r="C24" s="129">
        <f t="shared" si="1"/>
        <v>0</v>
      </c>
      <c r="D24" s="27" t="s">
        <v>41</v>
      </c>
      <c r="E24" s="27"/>
      <c r="F24" s="27"/>
      <c r="N24" s="221" t="s">
        <v>190</v>
      </c>
      <c r="O24" s="222"/>
      <c r="P24" s="222"/>
      <c r="Q24" s="223"/>
      <c r="R24" s="27"/>
    </row>
    <row r="25" spans="1:18" ht="15.75" thickBot="1" x14ac:dyDescent="0.3">
      <c r="A25" s="27" t="s">
        <v>53</v>
      </c>
      <c r="B25" s="128"/>
      <c r="C25" s="129">
        <f t="shared" si="1"/>
        <v>0</v>
      </c>
      <c r="D25" s="27" t="s">
        <v>41</v>
      </c>
      <c r="E25" s="27"/>
      <c r="F25" s="27"/>
      <c r="N25" s="217" t="s">
        <v>191</v>
      </c>
      <c r="O25" s="218" t="e">
        <f xml:space="preserve"> O23-O24</f>
        <v>#VALUE!</v>
      </c>
      <c r="P25" s="218" t="e">
        <f xml:space="preserve"> P23-P24</f>
        <v>#VALUE!</v>
      </c>
      <c r="Q25" s="219" t="e">
        <f xml:space="preserve"> Q23-Q24</f>
        <v>#VALUE!</v>
      </c>
      <c r="R25" s="27"/>
    </row>
    <row r="26" spans="1:18" ht="15.75" thickBot="1" x14ac:dyDescent="0.3">
      <c r="A26" s="27" t="s">
        <v>54</v>
      </c>
      <c r="B26" s="128"/>
      <c r="C26" s="129">
        <f t="shared" si="1"/>
        <v>0</v>
      </c>
      <c r="D26" s="27" t="s">
        <v>41</v>
      </c>
      <c r="E26" s="27"/>
      <c r="F26" s="27"/>
      <c r="N26" s="221" t="s">
        <v>192</v>
      </c>
      <c r="O26" s="222"/>
      <c r="P26" s="222"/>
      <c r="Q26" s="223"/>
      <c r="R26" s="27"/>
    </row>
    <row r="27" spans="1:18" ht="15.75" thickBot="1" x14ac:dyDescent="0.3">
      <c r="A27" s="27" t="s">
        <v>55</v>
      </c>
      <c r="B27" s="128"/>
      <c r="C27" s="129">
        <f t="shared" si="1"/>
        <v>0</v>
      </c>
      <c r="D27" s="27" t="s">
        <v>41</v>
      </c>
      <c r="E27" s="27"/>
      <c r="F27" s="27"/>
      <c r="N27" s="217" t="s">
        <v>193</v>
      </c>
      <c r="O27" s="218" t="e">
        <f xml:space="preserve"> O25+O26</f>
        <v>#VALUE!</v>
      </c>
      <c r="P27" s="218" t="e">
        <f xml:space="preserve"> P25+P26</f>
        <v>#VALUE!</v>
      </c>
      <c r="Q27" s="219" t="e">
        <f xml:space="preserve"> Q25+Q26</f>
        <v>#VALUE!</v>
      </c>
      <c r="R27" s="27"/>
    </row>
    <row r="28" spans="1:18" x14ac:dyDescent="0.25">
      <c r="A28" s="27" t="s">
        <v>56</v>
      </c>
      <c r="B28" s="128"/>
      <c r="C28" s="129">
        <f t="shared" si="1"/>
        <v>0</v>
      </c>
      <c r="D28" s="27" t="s">
        <v>41</v>
      </c>
      <c r="E28" s="27"/>
      <c r="F28" s="27"/>
      <c r="N28" s="27"/>
      <c r="O28" s="27"/>
      <c r="P28" s="27"/>
      <c r="Q28" s="27"/>
      <c r="R28" s="27"/>
    </row>
    <row r="29" spans="1:18" x14ac:dyDescent="0.25">
      <c r="A29" s="27" t="s">
        <v>57</v>
      </c>
      <c r="B29" s="128" t="s">
        <v>224</v>
      </c>
      <c r="C29" s="129" t="s">
        <v>224</v>
      </c>
      <c r="D29" s="27" t="s">
        <v>41</v>
      </c>
      <c r="E29" s="27"/>
      <c r="F29" s="27"/>
    </row>
    <row r="30" spans="1:18" x14ac:dyDescent="0.25">
      <c r="A30" s="27" t="s">
        <v>58</v>
      </c>
      <c r="B30" s="128" t="s">
        <v>224</v>
      </c>
      <c r="C30" s="129" t="s">
        <v>224</v>
      </c>
      <c r="D30" s="27" t="s">
        <v>41</v>
      </c>
      <c r="E30" s="27"/>
      <c r="F30" s="27"/>
    </row>
    <row r="31" spans="1:18" ht="15.75" thickBot="1" x14ac:dyDescent="0.3">
      <c r="A31" s="27" t="s">
        <v>59</v>
      </c>
      <c r="B31" s="132"/>
      <c r="C31" s="133">
        <f t="shared" si="1"/>
        <v>0</v>
      </c>
      <c r="D31" s="27" t="s">
        <v>41</v>
      </c>
      <c r="E31" s="27"/>
      <c r="F31" s="27"/>
    </row>
    <row r="32" spans="1:18" ht="15.75" thickBot="1" x14ac:dyDescent="0.3">
      <c r="A32" s="90" t="s">
        <v>60</v>
      </c>
      <c r="B32" s="134">
        <f>SUM(B16:B31)</f>
        <v>0</v>
      </c>
      <c r="C32" s="135">
        <f>SUM(C16:C31)</f>
        <v>0</v>
      </c>
      <c r="D32" s="27" t="s">
        <v>43</v>
      </c>
      <c r="E32" s="27"/>
      <c r="F32" s="27"/>
    </row>
    <row r="33" spans="1:14" ht="15.75" thickBot="1" x14ac:dyDescent="0.3">
      <c r="A33" s="27"/>
      <c r="B33" s="136"/>
      <c r="C33" s="136"/>
      <c r="D33" s="27"/>
      <c r="E33" s="27"/>
      <c r="F33" s="27"/>
    </row>
    <row r="34" spans="1:14" x14ac:dyDescent="0.25">
      <c r="A34" s="89" t="s">
        <v>61</v>
      </c>
      <c r="B34" s="137">
        <f xml:space="preserve"> B13+B32</f>
        <v>0</v>
      </c>
      <c r="C34" s="138">
        <f xml:space="preserve"> C13+C32</f>
        <v>0</v>
      </c>
      <c r="D34" s="27" t="s">
        <v>43</v>
      </c>
      <c r="E34" s="27"/>
      <c r="F34" s="27"/>
    </row>
    <row r="35" spans="1:14" x14ac:dyDescent="0.25">
      <c r="A35" s="27" t="s">
        <v>62</v>
      </c>
      <c r="B35" s="128"/>
      <c r="C35" s="129">
        <f xml:space="preserve"> B35*12</f>
        <v>0</v>
      </c>
      <c r="D35" s="27" t="s">
        <v>41</v>
      </c>
      <c r="E35" s="27"/>
      <c r="F35" s="27"/>
    </row>
    <row r="36" spans="1:14" x14ac:dyDescent="0.25">
      <c r="A36" s="89" t="s">
        <v>63</v>
      </c>
      <c r="B36" s="130">
        <f>SUM(B34:B35)</f>
        <v>0</v>
      </c>
      <c r="C36" s="131">
        <f xml:space="preserve"> C34+C35</f>
        <v>0</v>
      </c>
      <c r="D36" s="27" t="s">
        <v>43</v>
      </c>
      <c r="E36" s="27"/>
      <c r="F36" s="27"/>
    </row>
    <row r="37" spans="1:14" x14ac:dyDescent="0.25">
      <c r="A37" s="235" t="s">
        <v>225</v>
      </c>
      <c r="B37" s="242">
        <f xml:space="preserve"> B36/100*25.5</f>
        <v>0</v>
      </c>
      <c r="C37" s="244">
        <f xml:space="preserve"> C36/100*25.5</f>
        <v>0</v>
      </c>
      <c r="D37" s="27" t="s">
        <v>41</v>
      </c>
      <c r="E37" s="27"/>
      <c r="F37" s="27"/>
    </row>
    <row r="38" spans="1:14" ht="15.75" thickBot="1" x14ac:dyDescent="0.3">
      <c r="A38" s="89" t="s">
        <v>64</v>
      </c>
      <c r="B38" s="243">
        <f>SUM(B36:B37)</f>
        <v>0</v>
      </c>
      <c r="C38" s="245">
        <f>SUM(C36:C37)</f>
        <v>0</v>
      </c>
      <c r="D38" s="27" t="s">
        <v>43</v>
      </c>
      <c r="E38" s="27"/>
      <c r="F38" s="27"/>
    </row>
    <row r="39" spans="1:14" x14ac:dyDescent="0.25">
      <c r="A39" s="87"/>
      <c r="B39" s="87"/>
      <c r="C39" s="87"/>
      <c r="D39" s="27"/>
      <c r="E39" s="27"/>
      <c r="F39" s="27"/>
    </row>
    <row r="40" spans="1:14" ht="15.75" thickBot="1" x14ac:dyDescent="0.3">
      <c r="A40" s="27"/>
      <c r="B40" s="27"/>
      <c r="C40" s="27"/>
      <c r="D40" s="27"/>
      <c r="E40" s="27"/>
      <c r="F40" s="27"/>
    </row>
    <row r="41" spans="1:14" x14ac:dyDescent="0.25">
      <c r="A41" s="87" t="s">
        <v>65</v>
      </c>
      <c r="B41" s="125" t="s">
        <v>168</v>
      </c>
      <c r="C41" s="124" t="s">
        <v>169</v>
      </c>
      <c r="D41" s="27"/>
      <c r="E41" s="27"/>
      <c r="F41" s="27"/>
    </row>
    <row r="42" spans="1:14" ht="15.75" thickBot="1" x14ac:dyDescent="0.3">
      <c r="A42" s="87"/>
      <c r="B42" s="145">
        <f xml:space="preserve"> C36</f>
        <v>0</v>
      </c>
      <c r="C42" s="146">
        <f xml:space="preserve"> C38</f>
        <v>0</v>
      </c>
      <c r="D42" s="27"/>
      <c r="E42" s="27"/>
      <c r="F42" s="27"/>
    </row>
    <row r="43" spans="1:14" x14ac:dyDescent="0.25">
      <c r="A43" s="87" t="s">
        <v>66</v>
      </c>
      <c r="B43" s="142">
        <f xml:space="preserve"> B42/11</f>
        <v>0</v>
      </c>
      <c r="C43" s="139">
        <f xml:space="preserve"> C42/11</f>
        <v>0</v>
      </c>
      <c r="D43" s="27" t="s">
        <v>67</v>
      </c>
      <c r="E43" s="27"/>
      <c r="F43" s="27"/>
    </row>
    <row r="44" spans="1:14" x14ac:dyDescent="0.25">
      <c r="A44" s="87" t="s">
        <v>68</v>
      </c>
      <c r="B44" s="143">
        <f xml:space="preserve"> B43/20</f>
        <v>0</v>
      </c>
      <c r="C44" s="140">
        <f xml:space="preserve"> C43/20</f>
        <v>0</v>
      </c>
      <c r="D44" s="27" t="s">
        <v>69</v>
      </c>
      <c r="E44" s="27"/>
      <c r="F44" s="27"/>
    </row>
    <row r="45" spans="1:14" ht="15.75" thickBot="1" x14ac:dyDescent="0.3">
      <c r="A45" s="87" t="s">
        <v>70</v>
      </c>
      <c r="B45" s="144">
        <f xml:space="preserve"> B44/8</f>
        <v>0</v>
      </c>
      <c r="C45" s="141">
        <f xml:space="preserve"> C44/8</f>
        <v>0</v>
      </c>
      <c r="D45" s="27" t="s">
        <v>71</v>
      </c>
      <c r="E45" s="27"/>
      <c r="F45" s="27"/>
    </row>
    <row r="46" spans="1:14" x14ac:dyDescent="0.25">
      <c r="A46" s="27"/>
      <c r="B46" s="27"/>
      <c r="C46" s="27"/>
      <c r="D46" s="27"/>
      <c r="E46" s="27"/>
      <c r="F46" s="27"/>
    </row>
    <row r="47" spans="1:14" x14ac:dyDescent="0.25">
      <c r="B47" s="91" t="s">
        <v>110</v>
      </c>
      <c r="C47" s="91"/>
      <c r="D47" s="91"/>
      <c r="E47" s="27"/>
      <c r="F47" s="27"/>
      <c r="N47" s="27" t="s">
        <v>72</v>
      </c>
    </row>
    <row r="48" spans="1:14" x14ac:dyDescent="0.25">
      <c r="A48" s="27"/>
      <c r="B48" s="91" t="s">
        <v>111</v>
      </c>
      <c r="C48" s="91"/>
      <c r="D48" s="91"/>
      <c r="E48" s="27"/>
      <c r="F48" s="27"/>
    </row>
    <row r="49" spans="1:6" x14ac:dyDescent="0.25">
      <c r="A49" s="27"/>
      <c r="B49" s="27"/>
      <c r="C49" s="27"/>
      <c r="D49" s="27"/>
      <c r="E49" s="27"/>
      <c r="F49" s="27"/>
    </row>
    <row r="50" spans="1:6" x14ac:dyDescent="0.25">
      <c r="A50" s="87" t="s">
        <v>73</v>
      </c>
      <c r="B50" s="27"/>
      <c r="C50" s="27"/>
      <c r="D50" s="27"/>
      <c r="E50" s="27"/>
      <c r="F50" s="27"/>
    </row>
    <row r="51" spans="1:6" x14ac:dyDescent="0.25">
      <c r="A51" s="27"/>
      <c r="B51" s="27"/>
      <c r="C51" s="27"/>
      <c r="D51" s="27"/>
      <c r="E51" s="27"/>
      <c r="F51" s="27"/>
    </row>
    <row r="52" spans="1:6" x14ac:dyDescent="0.25">
      <c r="A52" s="87" t="s">
        <v>74</v>
      </c>
      <c r="B52" s="27"/>
      <c r="C52" s="27"/>
      <c r="D52" s="27"/>
      <c r="E52" s="27"/>
      <c r="F52" s="27"/>
    </row>
    <row r="53" spans="1:6" x14ac:dyDescent="0.25">
      <c r="A53" s="27" t="s">
        <v>75</v>
      </c>
      <c r="B53" s="27"/>
      <c r="C53" s="27"/>
      <c r="D53" s="27"/>
      <c r="E53" s="27"/>
      <c r="F53" s="27"/>
    </row>
    <row r="54" spans="1:6" x14ac:dyDescent="0.25">
      <c r="A54" s="27" t="s">
        <v>76</v>
      </c>
      <c r="B54" s="27"/>
      <c r="C54" s="27"/>
      <c r="D54" s="27"/>
      <c r="E54" s="27"/>
      <c r="F54" s="27"/>
    </row>
    <row r="55" spans="1:6" x14ac:dyDescent="0.25">
      <c r="A55" s="27" t="s">
        <v>77</v>
      </c>
      <c r="B55" s="27"/>
      <c r="C55" s="27"/>
      <c r="D55" s="27"/>
      <c r="E55" s="27"/>
      <c r="F55" s="27"/>
    </row>
    <row r="56" spans="1:6" x14ac:dyDescent="0.25">
      <c r="A56" s="27"/>
      <c r="B56" s="27"/>
      <c r="C56" s="27"/>
      <c r="D56" s="27"/>
      <c r="E56" s="27"/>
      <c r="F56" s="27"/>
    </row>
    <row r="57" spans="1:6" x14ac:dyDescent="0.25">
      <c r="A57" s="87" t="s">
        <v>78</v>
      </c>
      <c r="B57" s="27"/>
      <c r="C57" s="27"/>
      <c r="D57" s="27"/>
      <c r="E57" s="27"/>
      <c r="F57" s="27"/>
    </row>
    <row r="58" spans="1:6" x14ac:dyDescent="0.25">
      <c r="A58" s="27" t="s">
        <v>79</v>
      </c>
      <c r="B58" s="27"/>
      <c r="C58" s="27"/>
      <c r="D58" s="27"/>
      <c r="E58" s="27"/>
      <c r="F58" s="27"/>
    </row>
    <row r="59" spans="1:6" x14ac:dyDescent="0.25">
      <c r="A59" s="27" t="s">
        <v>80</v>
      </c>
      <c r="B59" s="27"/>
      <c r="C59" s="27"/>
      <c r="D59" s="27"/>
      <c r="E59" s="27"/>
      <c r="F59" s="27"/>
    </row>
    <row r="60" spans="1:6" x14ac:dyDescent="0.25">
      <c r="A60" s="27" t="s">
        <v>81</v>
      </c>
      <c r="B60" s="27"/>
      <c r="C60" s="27"/>
      <c r="D60" s="27"/>
      <c r="E60" s="27"/>
      <c r="F60" s="27"/>
    </row>
    <row r="61" spans="1:6" x14ac:dyDescent="0.25">
      <c r="A61" s="27"/>
      <c r="B61" s="27"/>
      <c r="C61" s="27"/>
      <c r="D61" s="27"/>
      <c r="E61" s="27"/>
      <c r="F61" s="27"/>
    </row>
    <row r="62" spans="1:6" x14ac:dyDescent="0.25">
      <c r="A62" s="87" t="s">
        <v>82</v>
      </c>
      <c r="B62" s="27"/>
      <c r="C62" s="27"/>
      <c r="D62" s="27"/>
      <c r="E62" s="27"/>
      <c r="F62" s="27"/>
    </row>
    <row r="63" spans="1:6" x14ac:dyDescent="0.25">
      <c r="A63" s="27" t="s">
        <v>83</v>
      </c>
      <c r="B63" s="27"/>
      <c r="C63" s="27"/>
      <c r="D63" s="27"/>
      <c r="E63" s="27"/>
      <c r="F63" s="27"/>
    </row>
    <row r="64" spans="1:6" x14ac:dyDescent="0.25">
      <c r="A64" s="27" t="s">
        <v>84</v>
      </c>
      <c r="B64" s="27"/>
      <c r="C64" s="27"/>
      <c r="D64" s="27"/>
      <c r="E64" s="27"/>
      <c r="F64" s="27"/>
    </row>
    <row r="65" spans="1:6" x14ac:dyDescent="0.25">
      <c r="A65" s="27" t="s">
        <v>85</v>
      </c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87" t="s">
        <v>86</v>
      </c>
      <c r="B67" s="27"/>
      <c r="C67" s="27"/>
      <c r="D67" s="27"/>
      <c r="E67" s="27"/>
      <c r="F67" s="27"/>
    </row>
    <row r="68" spans="1:6" x14ac:dyDescent="0.25">
      <c r="A68" s="27" t="s">
        <v>87</v>
      </c>
      <c r="B68" s="27"/>
      <c r="C68" s="27"/>
      <c r="D68" s="27"/>
      <c r="E68" s="27"/>
      <c r="F68" s="27"/>
    </row>
    <row r="69" spans="1:6" x14ac:dyDescent="0.25">
      <c r="A69" s="27" t="s">
        <v>88</v>
      </c>
      <c r="B69" s="27"/>
      <c r="C69" s="27"/>
      <c r="D69" s="27"/>
      <c r="E69" s="27"/>
      <c r="F69" s="27"/>
    </row>
    <row r="70" spans="1:6" x14ac:dyDescent="0.25">
      <c r="A70" s="27" t="s">
        <v>89</v>
      </c>
      <c r="B70" s="27"/>
      <c r="C70" s="27"/>
      <c r="D70" s="27"/>
      <c r="E70" s="27"/>
      <c r="F70" s="27"/>
    </row>
    <row r="71" spans="1:6" x14ac:dyDescent="0.25">
      <c r="A71" s="27"/>
      <c r="B71" s="27"/>
      <c r="C71" s="27"/>
      <c r="D71" s="27"/>
      <c r="E71" s="27"/>
      <c r="F71" s="27"/>
    </row>
    <row r="72" spans="1:6" x14ac:dyDescent="0.25">
      <c r="A72" s="87" t="s">
        <v>90</v>
      </c>
      <c r="B72" s="27"/>
      <c r="C72" s="27"/>
      <c r="D72" s="27"/>
      <c r="E72" s="27"/>
      <c r="F72" s="27"/>
    </row>
    <row r="73" spans="1:6" x14ac:dyDescent="0.25">
      <c r="A73" s="27" t="s">
        <v>91</v>
      </c>
      <c r="B73" s="27"/>
      <c r="C73" s="27"/>
      <c r="D73" s="27"/>
      <c r="E73" s="27"/>
      <c r="F73" s="27"/>
    </row>
    <row r="74" spans="1:6" x14ac:dyDescent="0.25">
      <c r="A74" s="27"/>
      <c r="B74" s="27"/>
      <c r="C74" s="27"/>
      <c r="D74" s="27"/>
      <c r="E74" s="27"/>
      <c r="F74" s="27"/>
    </row>
    <row r="75" spans="1:6" x14ac:dyDescent="0.25">
      <c r="A75" s="87" t="s">
        <v>92</v>
      </c>
      <c r="B75" s="27"/>
      <c r="C75" s="27"/>
      <c r="D75" s="27"/>
      <c r="E75" s="27"/>
      <c r="F75" s="27"/>
    </row>
    <row r="76" spans="1:6" x14ac:dyDescent="0.25">
      <c r="A76" s="27" t="s">
        <v>93</v>
      </c>
      <c r="B76" s="27"/>
      <c r="C76" s="27"/>
      <c r="D76" s="27"/>
      <c r="E76" s="27"/>
      <c r="F76" s="27"/>
    </row>
    <row r="77" spans="1:6" x14ac:dyDescent="0.25">
      <c r="A77" s="27"/>
      <c r="B77" s="27"/>
      <c r="C77" s="27"/>
      <c r="D77" s="27"/>
      <c r="E77" s="27"/>
      <c r="F77" s="27"/>
    </row>
    <row r="78" spans="1:6" x14ac:dyDescent="0.25">
      <c r="A78" s="87" t="s">
        <v>94</v>
      </c>
      <c r="B78" s="27"/>
      <c r="C78" s="27"/>
      <c r="D78" s="27"/>
      <c r="E78" s="27"/>
      <c r="F78" s="27"/>
    </row>
    <row r="79" spans="1:6" x14ac:dyDescent="0.25">
      <c r="A79" s="27" t="s">
        <v>95</v>
      </c>
      <c r="B79" s="27"/>
      <c r="C79" s="27"/>
      <c r="D79" s="27"/>
      <c r="E79" s="27"/>
      <c r="F79" s="27"/>
    </row>
    <row r="80" spans="1:6" x14ac:dyDescent="0.25">
      <c r="A80" s="27"/>
      <c r="B80" s="27"/>
      <c r="C80" s="27"/>
      <c r="D80" s="27"/>
      <c r="E80" s="27"/>
      <c r="F80" s="27"/>
    </row>
    <row r="81" spans="1:6" x14ac:dyDescent="0.25">
      <c r="A81" s="87" t="s">
        <v>96</v>
      </c>
      <c r="B81" s="27"/>
      <c r="C81" s="27"/>
      <c r="D81" s="27"/>
      <c r="E81" s="27"/>
      <c r="F81" s="27"/>
    </row>
    <row r="82" spans="1:6" x14ac:dyDescent="0.25">
      <c r="A82" s="27" t="s">
        <v>97</v>
      </c>
      <c r="B82" s="27"/>
      <c r="C82" s="27"/>
      <c r="D82" s="27"/>
      <c r="E82" s="27"/>
      <c r="F82" s="27"/>
    </row>
    <row r="83" spans="1:6" x14ac:dyDescent="0.25">
      <c r="A83" s="27"/>
      <c r="B83" s="27"/>
      <c r="C83" s="27"/>
      <c r="D83" s="27"/>
      <c r="E83" s="27"/>
      <c r="F83" s="27"/>
    </row>
    <row r="84" spans="1:6" x14ac:dyDescent="0.25">
      <c r="A84" s="87" t="s">
        <v>98</v>
      </c>
      <c r="B84" s="27"/>
      <c r="C84" s="27"/>
      <c r="D84" s="27"/>
      <c r="E84" s="27"/>
      <c r="F84" s="27"/>
    </row>
    <row r="85" spans="1:6" x14ac:dyDescent="0.25">
      <c r="A85" s="27" t="s">
        <v>99</v>
      </c>
      <c r="B85" s="27"/>
      <c r="C85" s="27"/>
      <c r="D85" s="27"/>
      <c r="E85" s="27"/>
      <c r="F85" s="27"/>
    </row>
    <row r="86" spans="1:6" x14ac:dyDescent="0.25">
      <c r="A86" s="27" t="s">
        <v>100</v>
      </c>
      <c r="B86" s="27"/>
      <c r="C86" s="27"/>
      <c r="D86" s="27"/>
      <c r="E86" s="27"/>
      <c r="F86" s="27"/>
    </row>
    <row r="87" spans="1:6" x14ac:dyDescent="0.25">
      <c r="A87" s="27" t="s">
        <v>101</v>
      </c>
      <c r="B87" s="27"/>
      <c r="C87" s="27"/>
      <c r="D87" s="27"/>
      <c r="E87" s="27"/>
      <c r="F87" s="27"/>
    </row>
    <row r="88" spans="1:6" x14ac:dyDescent="0.25">
      <c r="A88" s="27"/>
      <c r="B88" s="27"/>
      <c r="C88" s="27"/>
      <c r="D88" s="27"/>
      <c r="E88" s="27"/>
      <c r="F88" s="27"/>
    </row>
    <row r="89" spans="1:6" x14ac:dyDescent="0.25">
      <c r="A89" s="87" t="s">
        <v>102</v>
      </c>
      <c r="B89" s="27"/>
      <c r="C89" s="27"/>
      <c r="D89" s="27"/>
      <c r="E89" s="27"/>
      <c r="F89" s="27"/>
    </row>
    <row r="90" spans="1:6" x14ac:dyDescent="0.25">
      <c r="A90" s="27" t="s">
        <v>103</v>
      </c>
      <c r="B90" s="27"/>
      <c r="C90" s="27"/>
      <c r="D90" s="27"/>
      <c r="E90" s="27"/>
      <c r="F90" s="27"/>
    </row>
    <row r="91" spans="1:6" x14ac:dyDescent="0.25">
      <c r="A91" s="27" t="s">
        <v>170</v>
      </c>
      <c r="B91" s="27"/>
      <c r="C91" s="27"/>
      <c r="D91" s="27"/>
      <c r="E91" s="27"/>
      <c r="F91" s="27"/>
    </row>
    <row r="92" spans="1:6" x14ac:dyDescent="0.25">
      <c r="A92" s="27"/>
      <c r="B92" s="27"/>
      <c r="C92" s="27"/>
      <c r="D92" s="27"/>
      <c r="E92" s="27"/>
      <c r="F92" s="27"/>
    </row>
    <row r="93" spans="1:6" x14ac:dyDescent="0.25">
      <c r="A93" s="27" t="s">
        <v>104</v>
      </c>
      <c r="B93" s="27"/>
      <c r="C93" s="27"/>
      <c r="D93" s="27"/>
      <c r="E93" s="27"/>
      <c r="F93" s="27"/>
    </row>
    <row r="94" spans="1:6" x14ac:dyDescent="0.25">
      <c r="A94" s="27"/>
      <c r="B94" s="27"/>
      <c r="C94" s="27"/>
      <c r="D94" s="27"/>
      <c r="E94" s="27"/>
      <c r="F94" s="27"/>
    </row>
    <row r="95" spans="1:6" x14ac:dyDescent="0.25">
      <c r="A95" s="27"/>
      <c r="B95" s="27"/>
      <c r="C95" s="27"/>
      <c r="D95" s="27"/>
      <c r="E95" s="27"/>
      <c r="F95" s="27"/>
    </row>
    <row r="96" spans="1:6" x14ac:dyDescent="0.25">
      <c r="A96" s="27" t="s">
        <v>105</v>
      </c>
      <c r="B96" s="27"/>
      <c r="C96" s="27"/>
      <c r="D96" s="27"/>
      <c r="E96" s="27"/>
      <c r="F96" s="27"/>
    </row>
    <row r="97" spans="1:6" x14ac:dyDescent="0.25">
      <c r="A97" s="27" t="s">
        <v>106</v>
      </c>
      <c r="B97" s="27"/>
      <c r="C97" s="27"/>
      <c r="D97" s="27"/>
      <c r="E97" s="27"/>
      <c r="F97" s="27"/>
    </row>
    <row r="98" spans="1:6" x14ac:dyDescent="0.25">
      <c r="A98" s="27"/>
      <c r="B98" s="27"/>
      <c r="C98" s="27"/>
      <c r="D98" s="27"/>
      <c r="E98" s="27"/>
      <c r="F98" s="27"/>
    </row>
    <row r="99" spans="1:6" x14ac:dyDescent="0.25">
      <c r="A99" s="27"/>
      <c r="B99" s="27"/>
      <c r="C99" s="27"/>
      <c r="D99" s="27"/>
      <c r="E99" s="27"/>
      <c r="F99" s="27"/>
    </row>
  </sheetData>
  <pageMargins left="0.31496062992125984" right="0.31496062992125984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369F-C70D-4A44-A6A7-B8C7922E0227}">
  <dimension ref="A1:R38"/>
  <sheetViews>
    <sheetView showGridLines="0" workbookViewId="0">
      <selection activeCell="C1" sqref="C1"/>
    </sheetView>
  </sheetViews>
  <sheetFormatPr defaultColWidth="8.85546875" defaultRowHeight="15" x14ac:dyDescent="0.25"/>
  <cols>
    <col min="1" max="1" width="33.42578125" customWidth="1"/>
    <col min="2" max="2" width="25.42578125" bestFit="1" customWidth="1"/>
    <col min="3" max="3" width="12.42578125" customWidth="1"/>
    <col min="4" max="4" width="25.42578125" bestFit="1" customWidth="1"/>
    <col min="5" max="5" width="12.42578125" customWidth="1"/>
    <col min="6" max="6" width="25.42578125" bestFit="1" customWidth="1"/>
    <col min="7" max="7" width="11.42578125" customWidth="1"/>
    <col min="8" max="8" width="25.42578125" bestFit="1" customWidth="1"/>
    <col min="9" max="9" width="10.85546875" customWidth="1"/>
    <col min="10" max="10" width="25.42578125" bestFit="1" customWidth="1"/>
    <col min="11" max="11" width="10.28515625" customWidth="1"/>
    <col min="12" max="12" width="25" customWidth="1"/>
    <col min="13" max="13" width="11.140625" customWidth="1"/>
    <col min="14" max="14" width="13.85546875" customWidth="1"/>
    <col min="15" max="15" width="13" customWidth="1"/>
  </cols>
  <sheetData>
    <row r="1" spans="1:18" ht="18" x14ac:dyDescent="0.25">
      <c r="A1" s="149" t="s">
        <v>0</v>
      </c>
      <c r="B1" s="1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x14ac:dyDescent="0.25">
      <c r="A3" s="71"/>
      <c r="B3" s="2"/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193" t="s">
        <v>20</v>
      </c>
      <c r="O3" s="1"/>
      <c r="P3" s="1"/>
      <c r="Q3" s="1"/>
      <c r="R3" s="1"/>
    </row>
    <row r="4" spans="1:18" ht="18.75" thickBot="1" x14ac:dyDescent="0.3">
      <c r="A4" s="189"/>
      <c r="B4" s="190" t="s">
        <v>2</v>
      </c>
      <c r="C4" s="191" t="s">
        <v>17</v>
      </c>
      <c r="D4" s="190" t="s">
        <v>3</v>
      </c>
      <c r="E4" s="191" t="s">
        <v>17</v>
      </c>
      <c r="F4" s="190" t="s">
        <v>4</v>
      </c>
      <c r="G4" s="191" t="s">
        <v>17</v>
      </c>
      <c r="H4" s="190" t="s">
        <v>5</v>
      </c>
      <c r="I4" s="191" t="s">
        <v>17</v>
      </c>
      <c r="J4" s="190" t="s">
        <v>6</v>
      </c>
      <c r="K4" s="191" t="s">
        <v>17</v>
      </c>
      <c r="L4" s="190" t="s">
        <v>7</v>
      </c>
      <c r="M4" s="191" t="s">
        <v>17</v>
      </c>
      <c r="N4" s="192" t="s">
        <v>21</v>
      </c>
      <c r="O4" s="1"/>
      <c r="P4" s="1"/>
      <c r="Q4" s="1"/>
      <c r="R4" s="1"/>
    </row>
    <row r="5" spans="1:18" ht="18.75" thickBot="1" x14ac:dyDescent="0.3">
      <c r="A5" s="177" t="s">
        <v>1</v>
      </c>
      <c r="B5" s="178"/>
      <c r="C5" s="81"/>
      <c r="D5" s="178"/>
      <c r="E5" s="81"/>
      <c r="F5" s="178"/>
      <c r="G5" s="81"/>
      <c r="H5" s="178"/>
      <c r="I5" s="81"/>
      <c r="J5" s="178"/>
      <c r="K5" s="81"/>
      <c r="L5" s="178"/>
      <c r="M5" s="81"/>
      <c r="N5" s="35"/>
      <c r="O5" s="1"/>
      <c r="P5" s="1"/>
      <c r="Q5" s="1"/>
      <c r="R5" s="1"/>
    </row>
    <row r="6" spans="1:18" ht="18" x14ac:dyDescent="0.25">
      <c r="A6" s="31"/>
      <c r="B6" s="20" t="s">
        <v>8</v>
      </c>
      <c r="C6" s="179"/>
      <c r="D6" s="20" t="s">
        <v>8</v>
      </c>
      <c r="E6" s="181"/>
      <c r="F6" s="20" t="s">
        <v>8</v>
      </c>
      <c r="G6" s="181"/>
      <c r="H6" s="20" t="s">
        <v>8</v>
      </c>
      <c r="I6" s="181"/>
      <c r="J6" s="20" t="s">
        <v>8</v>
      </c>
      <c r="K6" s="181"/>
      <c r="L6" s="20" t="s">
        <v>8</v>
      </c>
      <c r="M6" s="181"/>
      <c r="N6" s="36"/>
      <c r="O6" s="1"/>
      <c r="P6" s="1"/>
      <c r="Q6" s="1"/>
      <c r="R6" s="1"/>
    </row>
    <row r="7" spans="1:18" ht="18.75" thickBot="1" x14ac:dyDescent="0.3">
      <c r="A7" s="32"/>
      <c r="B7" s="8" t="s">
        <v>9</v>
      </c>
      <c r="C7" s="180"/>
      <c r="D7" s="8" t="s">
        <v>9</v>
      </c>
      <c r="E7" s="182"/>
      <c r="F7" s="8" t="s">
        <v>9</v>
      </c>
      <c r="G7" s="182"/>
      <c r="H7" s="8" t="s">
        <v>9</v>
      </c>
      <c r="I7" s="182"/>
      <c r="J7" s="8" t="s">
        <v>9</v>
      </c>
      <c r="K7" s="182"/>
      <c r="L7" s="8" t="s">
        <v>9</v>
      </c>
      <c r="M7" s="182"/>
      <c r="N7" s="37"/>
      <c r="O7" s="1"/>
      <c r="P7" s="1"/>
      <c r="Q7" s="1"/>
      <c r="R7" s="1"/>
    </row>
    <row r="8" spans="1:18" ht="18" x14ac:dyDescent="0.25">
      <c r="A8" s="32"/>
      <c r="B8" s="6" t="s">
        <v>10</v>
      </c>
      <c r="C8" s="14">
        <f xml:space="preserve"> C6-C7</f>
        <v>0</v>
      </c>
      <c r="D8" s="6" t="s">
        <v>10</v>
      </c>
      <c r="E8" s="7">
        <f xml:space="preserve"> E6-E7</f>
        <v>0</v>
      </c>
      <c r="F8" s="6" t="s">
        <v>10</v>
      </c>
      <c r="G8" s="7">
        <f xml:space="preserve"> G6-G7</f>
        <v>0</v>
      </c>
      <c r="H8" s="6" t="s">
        <v>10</v>
      </c>
      <c r="I8" s="7">
        <f xml:space="preserve"> I6-I7</f>
        <v>0</v>
      </c>
      <c r="J8" s="6" t="s">
        <v>10</v>
      </c>
      <c r="K8" s="7">
        <f xml:space="preserve"> K6-K7</f>
        <v>0</v>
      </c>
      <c r="L8" s="6" t="s">
        <v>10</v>
      </c>
      <c r="M8" s="7">
        <f xml:space="preserve"> M6-M7</f>
        <v>0</v>
      </c>
      <c r="N8" s="31"/>
      <c r="O8" s="1"/>
      <c r="P8" s="1"/>
      <c r="Q8" s="1"/>
      <c r="R8" s="1"/>
    </row>
    <row r="9" spans="1:18" ht="18.75" thickBot="1" x14ac:dyDescent="0.3">
      <c r="A9" s="74"/>
      <c r="B9" s="22"/>
      <c r="C9" s="23"/>
      <c r="D9" s="22"/>
      <c r="E9" s="24"/>
      <c r="F9" s="22"/>
      <c r="G9" s="24"/>
      <c r="H9" s="22"/>
      <c r="I9" s="24"/>
      <c r="J9" s="22"/>
      <c r="K9" s="24"/>
      <c r="L9" s="22"/>
      <c r="M9" s="24"/>
      <c r="N9" s="32"/>
      <c r="O9" s="1"/>
      <c r="P9" s="1"/>
      <c r="Q9" s="1"/>
      <c r="R9" s="1"/>
    </row>
    <row r="10" spans="1:18" ht="18.75" thickBot="1" x14ac:dyDescent="0.3">
      <c r="A10" s="194" t="s">
        <v>11</v>
      </c>
      <c r="B10" s="195" t="s">
        <v>18</v>
      </c>
      <c r="C10" s="196"/>
      <c r="D10" s="195" t="s">
        <v>18</v>
      </c>
      <c r="E10" s="197"/>
      <c r="F10" s="195" t="s">
        <v>18</v>
      </c>
      <c r="G10" s="197"/>
      <c r="H10" s="195" t="s">
        <v>18</v>
      </c>
      <c r="I10" s="197"/>
      <c r="J10" s="195" t="s">
        <v>18</v>
      </c>
      <c r="K10" s="197"/>
      <c r="L10" s="195" t="s">
        <v>18</v>
      </c>
      <c r="M10" s="197"/>
      <c r="N10" s="198" t="s">
        <v>22</v>
      </c>
      <c r="O10" s="1"/>
      <c r="P10" s="1"/>
      <c r="Q10" s="1"/>
      <c r="R10" s="1"/>
    </row>
    <row r="11" spans="1:18" ht="18" x14ac:dyDescent="0.25">
      <c r="A11" s="183" t="s">
        <v>19</v>
      </c>
      <c r="B11" s="186"/>
      <c r="C11" s="161">
        <f xml:space="preserve"> B11*C8</f>
        <v>0</v>
      </c>
      <c r="D11" s="186"/>
      <c r="E11" s="167">
        <f xml:space="preserve"> D11*E8</f>
        <v>0</v>
      </c>
      <c r="F11" s="186"/>
      <c r="G11" s="167">
        <f xml:space="preserve"> F11*G8</f>
        <v>0</v>
      </c>
      <c r="H11" s="186"/>
      <c r="I11" s="167">
        <f xml:space="preserve"> H11*I8</f>
        <v>0</v>
      </c>
      <c r="J11" s="186"/>
      <c r="K11" s="167">
        <f xml:space="preserve"> J11*K8</f>
        <v>0</v>
      </c>
      <c r="L11" s="186"/>
      <c r="M11" s="167">
        <f xml:space="preserve"> L11*M8</f>
        <v>0</v>
      </c>
      <c r="N11" s="173">
        <f t="shared" ref="N11:N18" si="0" xml:space="preserve"> C11+E11+G11+I11+K11+M11</f>
        <v>0</v>
      </c>
      <c r="O11" s="1"/>
      <c r="P11" s="1"/>
      <c r="Q11" s="1"/>
      <c r="R11" s="1"/>
    </row>
    <row r="12" spans="1:18" ht="18" x14ac:dyDescent="0.25">
      <c r="A12" s="184" t="s">
        <v>35</v>
      </c>
      <c r="B12" s="187"/>
      <c r="C12" s="162">
        <f xml:space="preserve"> B12*C8</f>
        <v>0</v>
      </c>
      <c r="D12" s="187"/>
      <c r="E12" s="168">
        <f xml:space="preserve"> D12*E8</f>
        <v>0</v>
      </c>
      <c r="F12" s="187"/>
      <c r="G12" s="168">
        <f xml:space="preserve"> F12*G8</f>
        <v>0</v>
      </c>
      <c r="H12" s="187"/>
      <c r="I12" s="168">
        <f xml:space="preserve"> H12*I8</f>
        <v>0</v>
      </c>
      <c r="J12" s="187"/>
      <c r="K12" s="168">
        <f xml:space="preserve"> J12*K8</f>
        <v>0</v>
      </c>
      <c r="L12" s="187"/>
      <c r="M12" s="168">
        <f xml:space="preserve"> L12*M8</f>
        <v>0</v>
      </c>
      <c r="N12" s="173">
        <f t="shared" si="0"/>
        <v>0</v>
      </c>
      <c r="O12" s="1"/>
      <c r="P12" s="1"/>
      <c r="Q12" s="1"/>
      <c r="R12" s="1"/>
    </row>
    <row r="13" spans="1:18" ht="18" x14ac:dyDescent="0.25">
      <c r="A13" s="184" t="s">
        <v>36</v>
      </c>
      <c r="B13" s="187"/>
      <c r="C13" s="162">
        <f xml:space="preserve"> B13*C8</f>
        <v>0</v>
      </c>
      <c r="D13" s="187"/>
      <c r="E13" s="168">
        <f xml:space="preserve"> D13*E8</f>
        <v>0</v>
      </c>
      <c r="F13" s="187"/>
      <c r="G13" s="168">
        <f xml:space="preserve"> F13*G8</f>
        <v>0</v>
      </c>
      <c r="H13" s="187"/>
      <c r="I13" s="168">
        <f xml:space="preserve"> H13*I8</f>
        <v>0</v>
      </c>
      <c r="J13" s="187"/>
      <c r="K13" s="168">
        <f xml:space="preserve"> J13*K8</f>
        <v>0</v>
      </c>
      <c r="L13" s="187"/>
      <c r="M13" s="168">
        <f xml:space="preserve"> L13*M8</f>
        <v>0</v>
      </c>
      <c r="N13" s="173">
        <f t="shared" si="0"/>
        <v>0</v>
      </c>
      <c r="O13" s="1"/>
      <c r="P13" s="1"/>
      <c r="Q13" s="1"/>
      <c r="R13" s="1"/>
    </row>
    <row r="14" spans="1:18" ht="18" x14ac:dyDescent="0.25">
      <c r="A14" s="184" t="s">
        <v>12</v>
      </c>
      <c r="B14" s="187"/>
      <c r="C14" s="162">
        <f xml:space="preserve"> B14*C8</f>
        <v>0</v>
      </c>
      <c r="D14" s="187"/>
      <c r="E14" s="168">
        <f xml:space="preserve"> D14*E8</f>
        <v>0</v>
      </c>
      <c r="F14" s="187"/>
      <c r="G14" s="168">
        <f xml:space="preserve"> F14*G8</f>
        <v>0</v>
      </c>
      <c r="H14" s="187"/>
      <c r="I14" s="168">
        <f xml:space="preserve"> H14*I8</f>
        <v>0</v>
      </c>
      <c r="J14" s="187"/>
      <c r="K14" s="168">
        <f xml:space="preserve"> J14*K8</f>
        <v>0</v>
      </c>
      <c r="L14" s="187"/>
      <c r="M14" s="168">
        <f xml:space="preserve"> L14*M8</f>
        <v>0</v>
      </c>
      <c r="N14" s="173">
        <f t="shared" si="0"/>
        <v>0</v>
      </c>
      <c r="O14" s="1"/>
      <c r="P14" s="1"/>
      <c r="Q14" s="1"/>
      <c r="R14" s="1"/>
    </row>
    <row r="15" spans="1:18" ht="18" x14ac:dyDescent="0.25">
      <c r="A15" s="184" t="s">
        <v>13</v>
      </c>
      <c r="B15" s="187"/>
      <c r="C15" s="162">
        <f xml:space="preserve"> B15*C8</f>
        <v>0</v>
      </c>
      <c r="D15" s="187"/>
      <c r="E15" s="168">
        <f xml:space="preserve"> D15*E8</f>
        <v>0</v>
      </c>
      <c r="F15" s="187"/>
      <c r="G15" s="168">
        <f xml:space="preserve"> F15*G8</f>
        <v>0</v>
      </c>
      <c r="H15" s="187"/>
      <c r="I15" s="168">
        <f xml:space="preserve"> H15*I8</f>
        <v>0</v>
      </c>
      <c r="J15" s="187"/>
      <c r="K15" s="168">
        <f xml:space="preserve"> J15*K8</f>
        <v>0</v>
      </c>
      <c r="L15" s="187"/>
      <c r="M15" s="168">
        <f xml:space="preserve"> L15*M8</f>
        <v>0</v>
      </c>
      <c r="N15" s="173">
        <f t="shared" si="0"/>
        <v>0</v>
      </c>
      <c r="O15" s="1"/>
      <c r="P15" s="1"/>
      <c r="Q15" s="1"/>
      <c r="R15" s="1"/>
    </row>
    <row r="16" spans="1:18" ht="18.75" thickBot="1" x14ac:dyDescent="0.3">
      <c r="A16" s="185" t="s">
        <v>14</v>
      </c>
      <c r="B16" s="188"/>
      <c r="C16" s="163">
        <f xml:space="preserve"> B16*C8</f>
        <v>0</v>
      </c>
      <c r="D16" s="188"/>
      <c r="E16" s="168">
        <f xml:space="preserve"> D16*E8</f>
        <v>0</v>
      </c>
      <c r="F16" s="188"/>
      <c r="G16" s="172">
        <f xml:space="preserve"> F16*G8</f>
        <v>0</v>
      </c>
      <c r="H16" s="188"/>
      <c r="I16" s="172">
        <f xml:space="preserve"> H16*I8</f>
        <v>0</v>
      </c>
      <c r="J16" s="188"/>
      <c r="K16" s="172">
        <f xml:space="preserve"> J16*K8</f>
        <v>0</v>
      </c>
      <c r="L16" s="188"/>
      <c r="M16" s="172">
        <f xml:space="preserve"> L16*M8</f>
        <v>0</v>
      </c>
      <c r="N16" s="173">
        <f t="shared" si="0"/>
        <v>0</v>
      </c>
      <c r="O16" s="1"/>
      <c r="P16" s="1"/>
      <c r="Q16" s="1"/>
      <c r="R16" s="1"/>
    </row>
    <row r="17" spans="1:18" ht="18" x14ac:dyDescent="0.25">
      <c r="A17" s="78" t="s">
        <v>15</v>
      </c>
      <c r="B17" s="12"/>
      <c r="C17" s="164">
        <f>SUM(C11:C16)</f>
        <v>0</v>
      </c>
      <c r="D17" s="10"/>
      <c r="E17" s="169">
        <f>SUM(E11:E16)</f>
        <v>0</v>
      </c>
      <c r="F17" s="19"/>
      <c r="G17" s="169">
        <f>SUM(G11:G16)</f>
        <v>0</v>
      </c>
      <c r="H17" s="10"/>
      <c r="I17" s="169">
        <f>SUM(I11:I16)</f>
        <v>0</v>
      </c>
      <c r="J17" s="21"/>
      <c r="K17" s="169">
        <f>SUM(K11:K16)</f>
        <v>0</v>
      </c>
      <c r="L17" s="21"/>
      <c r="M17" s="169">
        <f>SUM(M11:M16)</f>
        <v>0</v>
      </c>
      <c r="N17" s="174">
        <f t="shared" si="0"/>
        <v>0</v>
      </c>
      <c r="O17" s="1"/>
      <c r="P17" s="1"/>
      <c r="Q17" s="1"/>
      <c r="R17" s="1"/>
    </row>
    <row r="18" spans="1:18" ht="18" x14ac:dyDescent="0.25">
      <c r="A18" s="79" t="s">
        <v>16</v>
      </c>
      <c r="B18" s="65">
        <f>SUM(B11:B17)</f>
        <v>0</v>
      </c>
      <c r="C18" s="165">
        <f xml:space="preserve"> B18*C6</f>
        <v>0</v>
      </c>
      <c r="D18" s="65">
        <f>SUM(D11:D17)</f>
        <v>0</v>
      </c>
      <c r="E18" s="170">
        <f xml:space="preserve"> D18*E6</f>
        <v>0</v>
      </c>
      <c r="F18" s="65">
        <f>SUM(F11:F17)</f>
        <v>0</v>
      </c>
      <c r="G18" s="170">
        <f xml:space="preserve"> F18*G6</f>
        <v>0</v>
      </c>
      <c r="H18" s="65">
        <f>SUM(H11:H17)</f>
        <v>0</v>
      </c>
      <c r="I18" s="170">
        <f xml:space="preserve"> H18*I6</f>
        <v>0</v>
      </c>
      <c r="J18" s="65">
        <f>SUM(J11:J17)</f>
        <v>0</v>
      </c>
      <c r="K18" s="170">
        <f xml:space="preserve"> J18*K6</f>
        <v>0</v>
      </c>
      <c r="L18" s="65">
        <f>SUM(L11:L17)</f>
        <v>0</v>
      </c>
      <c r="M18" s="170">
        <f xml:space="preserve"> L18*M6</f>
        <v>0</v>
      </c>
      <c r="N18" s="175">
        <f t="shared" si="0"/>
        <v>0</v>
      </c>
      <c r="O18" s="1"/>
      <c r="P18" s="1"/>
      <c r="Q18" s="1"/>
      <c r="R18" s="1"/>
    </row>
    <row r="19" spans="1:18" ht="18.75" thickBot="1" x14ac:dyDescent="0.3">
      <c r="A19" s="30" t="s">
        <v>27</v>
      </c>
      <c r="B19" s="13"/>
      <c r="C19" s="166">
        <f xml:space="preserve"> - B18*C7</f>
        <v>0</v>
      </c>
      <c r="D19" s="13"/>
      <c r="E19" s="171">
        <f xml:space="preserve"> -D18*E7</f>
        <v>0</v>
      </c>
      <c r="F19" s="13"/>
      <c r="G19" s="171">
        <f xml:space="preserve"> -F18*G7</f>
        <v>0</v>
      </c>
      <c r="H19" s="13"/>
      <c r="I19" s="171">
        <f xml:space="preserve"> -H18*I7</f>
        <v>0</v>
      </c>
      <c r="J19" s="13"/>
      <c r="K19" s="171">
        <f xml:space="preserve"> -J18*K7</f>
        <v>0</v>
      </c>
      <c r="L19" s="13"/>
      <c r="M19" s="171">
        <f xml:space="preserve"> -L18*M7</f>
        <v>0</v>
      </c>
      <c r="N19" s="176">
        <f>SUM(B19:M19)</f>
        <v>0</v>
      </c>
      <c r="O19" s="1"/>
      <c r="P19" s="1"/>
      <c r="Q19" s="1"/>
      <c r="R19" s="1"/>
    </row>
    <row r="20" spans="1:18" ht="18.75" thickBot="1" x14ac:dyDescent="0.3">
      <c r="A20" s="29"/>
      <c r="B20" s="1"/>
      <c r="C20" s="1"/>
      <c r="D20" s="1"/>
      <c r="E20" s="1"/>
      <c r="F20" s="1"/>
      <c r="G20" s="1"/>
      <c r="H20" s="1"/>
      <c r="I20" s="1"/>
      <c r="J20" s="1"/>
      <c r="K20" s="1"/>
      <c r="L20" s="199"/>
      <c r="M20" s="202" t="s">
        <v>24</v>
      </c>
      <c r="N20" s="203" t="s">
        <v>25</v>
      </c>
      <c r="O20" s="150"/>
      <c r="P20" s="1"/>
      <c r="Q20" s="1"/>
      <c r="R20" s="1"/>
    </row>
    <row r="21" spans="1:18" ht="18" x14ac:dyDescent="0.25">
      <c r="A21" s="236" t="s">
        <v>212</v>
      </c>
      <c r="B21" s="107"/>
      <c r="C21" s="107"/>
      <c r="D21" s="107"/>
      <c r="E21" s="107"/>
      <c r="F21" s="101"/>
      <c r="G21" s="1"/>
      <c r="H21" s="1"/>
      <c r="I21" s="1"/>
      <c r="J21" s="1"/>
      <c r="K21" s="1"/>
      <c r="L21" s="200" t="s">
        <v>23</v>
      </c>
      <c r="M21" s="154">
        <f xml:space="preserve"> N18</f>
        <v>0</v>
      </c>
      <c r="N21" s="155">
        <f xml:space="preserve"> M21*12</f>
        <v>0</v>
      </c>
      <c r="O21" s="151"/>
      <c r="P21" s="1"/>
      <c r="Q21" s="1"/>
      <c r="R21" s="1"/>
    </row>
    <row r="22" spans="1:18" ht="18.75" thickBot="1" x14ac:dyDescent="0.3">
      <c r="A22" s="237"/>
      <c r="B22" s="238"/>
      <c r="C22" s="238"/>
      <c r="D22" s="238"/>
      <c r="E22" s="238"/>
      <c r="F22" s="105"/>
      <c r="G22" s="1"/>
      <c r="H22" s="1"/>
      <c r="I22" s="1"/>
      <c r="J22" s="1"/>
      <c r="K22" s="1"/>
      <c r="L22" s="201" t="s">
        <v>27</v>
      </c>
      <c r="M22" s="156">
        <f xml:space="preserve"> N19</f>
        <v>0</v>
      </c>
      <c r="N22" s="157">
        <f xml:space="preserve"> M22*12</f>
        <v>0</v>
      </c>
      <c r="O22" s="151"/>
      <c r="P22" s="1"/>
      <c r="Q22" s="1"/>
      <c r="R22" s="1"/>
    </row>
    <row r="23" spans="1:18" ht="18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01" t="s">
        <v>15</v>
      </c>
      <c r="M23" s="158">
        <f xml:space="preserve"> N17</f>
        <v>0</v>
      </c>
      <c r="N23" s="157">
        <f xml:space="preserve"> M23*12</f>
        <v>0</v>
      </c>
      <c r="O23" s="151"/>
      <c r="P23" s="1"/>
      <c r="Q23" s="1"/>
      <c r="R23" s="1"/>
    </row>
    <row r="24" spans="1:18" ht="46.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5" t="s">
        <v>31</v>
      </c>
      <c r="M24" s="206"/>
      <c r="N24" s="207">
        <f xml:space="preserve"> M24*12</f>
        <v>0</v>
      </c>
      <c r="O24" s="151"/>
      <c r="P24" s="1"/>
      <c r="Q24" s="1"/>
      <c r="R24" s="1"/>
    </row>
    <row r="25" spans="1:18" ht="30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04" t="s">
        <v>28</v>
      </c>
      <c r="M25" s="154">
        <f xml:space="preserve"> M23-M24</f>
        <v>0</v>
      </c>
      <c r="N25" s="157"/>
      <c r="O25" s="152"/>
      <c r="P25" s="1"/>
      <c r="Q25" s="1"/>
      <c r="R25" s="1"/>
    </row>
    <row r="26" spans="1:18" ht="31.5" thickBot="1" x14ac:dyDescent="0.3">
      <c r="A26" s="27"/>
      <c r="B26" s="1"/>
      <c r="C26" s="1"/>
      <c r="D26" s="1"/>
      <c r="E26" s="1"/>
      <c r="F26" s="1"/>
      <c r="G26" s="1"/>
      <c r="H26" s="1"/>
      <c r="I26" s="1"/>
      <c r="J26" s="1"/>
      <c r="K26" s="1"/>
      <c r="L26" s="205" t="s">
        <v>29</v>
      </c>
      <c r="M26" s="159" t="e">
        <f xml:space="preserve"> M24/M23*100</f>
        <v>#DIV/0!</v>
      </c>
      <c r="N26" s="160"/>
      <c r="O26" s="152"/>
      <c r="P26" s="1"/>
      <c r="Q26" s="1"/>
      <c r="R26" s="1"/>
    </row>
    <row r="27" spans="1:18" ht="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1"/>
      <c r="P27" s="1"/>
      <c r="Q27" s="1"/>
      <c r="R27" s="1"/>
    </row>
    <row r="28" spans="1:18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53"/>
      <c r="L28" s="84" t="s">
        <v>171</v>
      </c>
      <c r="M28" s="84"/>
      <c r="N28" s="84"/>
      <c r="O28" s="1"/>
      <c r="P28" s="1"/>
      <c r="Q28" s="1"/>
      <c r="R28" s="1"/>
    </row>
    <row r="29" spans="1:18" ht="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4" t="s">
        <v>34</v>
      </c>
      <c r="M29" s="84"/>
      <c r="N29" s="84"/>
      <c r="O29" s="1"/>
      <c r="P29" s="1"/>
      <c r="Q29" s="1"/>
      <c r="R29" s="1"/>
    </row>
    <row r="30" spans="1:18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" x14ac:dyDescent="0.25">
      <c r="A32" s="1"/>
      <c r="B32" s="1"/>
      <c r="C32" s="1"/>
      <c r="D32" s="1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" x14ac:dyDescent="0.25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pageMargins left="0.31496062992125984" right="0.31496062992125984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3ED4-559F-486E-9DDE-90AA849570F7}">
  <dimension ref="A1:R38"/>
  <sheetViews>
    <sheetView showGridLines="0" workbookViewId="0">
      <selection activeCell="D25" sqref="D25"/>
    </sheetView>
  </sheetViews>
  <sheetFormatPr defaultColWidth="8.85546875" defaultRowHeight="15" x14ac:dyDescent="0.25"/>
  <cols>
    <col min="1" max="1" width="33.42578125" customWidth="1"/>
    <col min="2" max="2" width="25.42578125" bestFit="1" customWidth="1"/>
    <col min="3" max="3" width="12.42578125" customWidth="1"/>
    <col min="4" max="4" width="25.42578125" bestFit="1" customWidth="1"/>
    <col min="5" max="5" width="12.42578125" customWidth="1"/>
    <col min="6" max="6" width="25.42578125" bestFit="1" customWidth="1"/>
    <col min="7" max="7" width="11.42578125" customWidth="1"/>
    <col min="8" max="8" width="25.42578125" bestFit="1" customWidth="1"/>
    <col min="9" max="9" width="10.85546875" customWidth="1"/>
    <col min="10" max="10" width="25.42578125" bestFit="1" customWidth="1"/>
    <col min="11" max="11" width="10.28515625" customWidth="1"/>
    <col min="12" max="12" width="25" customWidth="1"/>
    <col min="13" max="13" width="11.140625" customWidth="1"/>
    <col min="14" max="14" width="13.85546875" customWidth="1"/>
    <col min="15" max="15" width="13" customWidth="1"/>
  </cols>
  <sheetData>
    <row r="1" spans="1:18" ht="18" x14ac:dyDescent="0.2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thickBot="1" x14ac:dyDescent="0.3">
      <c r="A2" s="1" t="s">
        <v>112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x14ac:dyDescent="0.25">
      <c r="A3" s="71"/>
      <c r="B3" s="2"/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45" t="s">
        <v>20</v>
      </c>
      <c r="O3" s="1"/>
      <c r="P3" s="1"/>
      <c r="Q3" s="1"/>
      <c r="R3" s="1"/>
    </row>
    <row r="4" spans="1:18" ht="18.75" thickBot="1" x14ac:dyDescent="0.3">
      <c r="A4" s="72"/>
      <c r="B4" s="42" t="s">
        <v>2</v>
      </c>
      <c r="C4" s="43" t="s">
        <v>17</v>
      </c>
      <c r="D4" s="42" t="s">
        <v>3</v>
      </c>
      <c r="E4" s="43" t="s">
        <v>17</v>
      </c>
      <c r="F4" s="42" t="s">
        <v>4</v>
      </c>
      <c r="G4" s="43" t="s">
        <v>17</v>
      </c>
      <c r="H4" s="42" t="s">
        <v>5</v>
      </c>
      <c r="I4" s="43" t="s">
        <v>17</v>
      </c>
      <c r="J4" s="42" t="s">
        <v>6</v>
      </c>
      <c r="K4" s="43" t="s">
        <v>17</v>
      </c>
      <c r="L4" s="42" t="s">
        <v>7</v>
      </c>
      <c r="M4" s="43" t="s">
        <v>17</v>
      </c>
      <c r="N4" s="44" t="s">
        <v>21</v>
      </c>
      <c r="O4" s="1"/>
      <c r="P4" s="1"/>
      <c r="Q4" s="1"/>
      <c r="R4" s="1"/>
    </row>
    <row r="5" spans="1:18" ht="18.75" thickBot="1" x14ac:dyDescent="0.3">
      <c r="A5" s="80" t="s">
        <v>1</v>
      </c>
      <c r="B5" s="53" t="s">
        <v>113</v>
      </c>
      <c r="C5" s="81"/>
      <c r="D5" s="53" t="s">
        <v>114</v>
      </c>
      <c r="E5" s="81"/>
      <c r="F5" s="53" t="s">
        <v>115</v>
      </c>
      <c r="G5" s="81"/>
      <c r="H5" s="53" t="s">
        <v>116</v>
      </c>
      <c r="I5" s="81"/>
      <c r="J5" s="53" t="s">
        <v>117</v>
      </c>
      <c r="K5" s="81"/>
      <c r="L5" s="53" t="s">
        <v>118</v>
      </c>
      <c r="M5" s="81"/>
      <c r="N5" s="35"/>
      <c r="O5" s="1"/>
      <c r="P5" s="1"/>
      <c r="Q5" s="1"/>
      <c r="R5" s="1"/>
    </row>
    <row r="6" spans="1:18" ht="18" x14ac:dyDescent="0.25">
      <c r="A6" s="31"/>
      <c r="B6" s="20" t="s">
        <v>8</v>
      </c>
      <c r="C6" s="54">
        <v>85.9</v>
      </c>
      <c r="D6" s="20" t="s">
        <v>8</v>
      </c>
      <c r="E6" s="56">
        <v>61.71</v>
      </c>
      <c r="F6" s="20" t="s">
        <v>8</v>
      </c>
      <c r="G6" s="56">
        <v>28.23</v>
      </c>
      <c r="H6" s="20" t="s">
        <v>8</v>
      </c>
      <c r="I6" s="56">
        <v>23.39</v>
      </c>
      <c r="J6" s="20" t="s">
        <v>8</v>
      </c>
      <c r="K6" s="56">
        <v>75.84</v>
      </c>
      <c r="L6" s="20" t="s">
        <v>8</v>
      </c>
      <c r="M6" s="56">
        <v>24</v>
      </c>
      <c r="N6" s="36"/>
      <c r="O6" s="1"/>
      <c r="P6" s="1"/>
      <c r="Q6" s="1"/>
      <c r="R6" s="1"/>
    </row>
    <row r="7" spans="1:18" ht="18.75" thickBot="1" x14ac:dyDescent="0.3">
      <c r="A7" s="32"/>
      <c r="B7" s="8" t="s">
        <v>9</v>
      </c>
      <c r="C7" s="55">
        <v>10</v>
      </c>
      <c r="D7" s="8" t="s">
        <v>9</v>
      </c>
      <c r="E7" s="57">
        <v>7</v>
      </c>
      <c r="F7" s="8" t="s">
        <v>9</v>
      </c>
      <c r="G7" s="57">
        <v>1.5</v>
      </c>
      <c r="H7" s="8" t="s">
        <v>9</v>
      </c>
      <c r="I7" s="57">
        <v>3</v>
      </c>
      <c r="J7" s="8" t="s">
        <v>9</v>
      </c>
      <c r="K7" s="57">
        <v>5</v>
      </c>
      <c r="L7" s="8" t="s">
        <v>9</v>
      </c>
      <c r="M7" s="57">
        <v>12</v>
      </c>
      <c r="N7" s="37"/>
      <c r="O7" s="1"/>
      <c r="P7" s="1"/>
      <c r="Q7" s="1"/>
      <c r="R7" s="1"/>
    </row>
    <row r="8" spans="1:18" ht="18" x14ac:dyDescent="0.25">
      <c r="A8" s="32"/>
      <c r="B8" s="6" t="s">
        <v>10</v>
      </c>
      <c r="C8" s="14">
        <f xml:space="preserve"> C6-C7</f>
        <v>75.900000000000006</v>
      </c>
      <c r="D8" s="6" t="s">
        <v>10</v>
      </c>
      <c r="E8" s="7">
        <f xml:space="preserve"> E6-E7</f>
        <v>54.71</v>
      </c>
      <c r="F8" s="6" t="s">
        <v>10</v>
      </c>
      <c r="G8" s="7">
        <f xml:space="preserve"> G6-G7</f>
        <v>26.73</v>
      </c>
      <c r="H8" s="6" t="s">
        <v>10</v>
      </c>
      <c r="I8" s="7">
        <f xml:space="preserve"> I6-I7</f>
        <v>20.39</v>
      </c>
      <c r="J8" s="6" t="s">
        <v>10</v>
      </c>
      <c r="K8" s="7">
        <f xml:space="preserve"> K6-K7</f>
        <v>70.84</v>
      </c>
      <c r="L8" s="6" t="s">
        <v>10</v>
      </c>
      <c r="M8" s="7">
        <f xml:space="preserve"> M6-M7</f>
        <v>12</v>
      </c>
      <c r="N8" s="31"/>
      <c r="O8" s="1"/>
      <c r="P8" s="1"/>
      <c r="Q8" s="1"/>
      <c r="R8" s="1"/>
    </row>
    <row r="9" spans="1:18" ht="18.75" thickBot="1" x14ac:dyDescent="0.3">
      <c r="A9" s="74"/>
      <c r="B9" s="22"/>
      <c r="C9" s="23"/>
      <c r="D9" s="22"/>
      <c r="E9" s="24"/>
      <c r="F9" s="22"/>
      <c r="G9" s="24"/>
      <c r="H9" s="22"/>
      <c r="I9" s="24"/>
      <c r="J9" s="22"/>
      <c r="K9" s="24"/>
      <c r="L9" s="22"/>
      <c r="M9" s="24"/>
      <c r="N9" s="32"/>
      <c r="O9" s="1"/>
      <c r="P9" s="1"/>
      <c r="Q9" s="1"/>
      <c r="R9" s="1"/>
    </row>
    <row r="10" spans="1:18" ht="18.75" thickBot="1" x14ac:dyDescent="0.3">
      <c r="A10" s="73" t="s">
        <v>11</v>
      </c>
      <c r="B10" s="38" t="s">
        <v>18</v>
      </c>
      <c r="C10" s="39"/>
      <c r="D10" s="38" t="s">
        <v>18</v>
      </c>
      <c r="E10" s="40"/>
      <c r="F10" s="38" t="s">
        <v>18</v>
      </c>
      <c r="G10" s="40"/>
      <c r="H10" s="38" t="s">
        <v>18</v>
      </c>
      <c r="I10" s="40"/>
      <c r="J10" s="38" t="s">
        <v>18</v>
      </c>
      <c r="K10" s="40"/>
      <c r="L10" s="38" t="s">
        <v>18</v>
      </c>
      <c r="M10" s="40"/>
      <c r="N10" s="41" t="s">
        <v>22</v>
      </c>
      <c r="O10" s="1"/>
      <c r="P10" s="1"/>
      <c r="Q10" s="1"/>
      <c r="R10" s="1"/>
    </row>
    <row r="11" spans="1:18" ht="18" x14ac:dyDescent="0.25">
      <c r="A11" s="75" t="s">
        <v>119</v>
      </c>
      <c r="B11" s="58">
        <v>5</v>
      </c>
      <c r="C11" s="25">
        <f xml:space="preserve"> B11*C8</f>
        <v>379.5</v>
      </c>
      <c r="D11" s="58">
        <v>7</v>
      </c>
      <c r="E11" s="26">
        <f xml:space="preserve"> D11*E8</f>
        <v>382.97</v>
      </c>
      <c r="F11" s="58">
        <v>5</v>
      </c>
      <c r="G11" s="26">
        <f xml:space="preserve"> F11*G8</f>
        <v>133.65</v>
      </c>
      <c r="H11" s="58">
        <v>5</v>
      </c>
      <c r="I11" s="26">
        <f xml:space="preserve"> H11*I8</f>
        <v>101.95</v>
      </c>
      <c r="J11" s="58">
        <v>2</v>
      </c>
      <c r="K11" s="26">
        <f xml:space="preserve"> J11*K8</f>
        <v>141.68</v>
      </c>
      <c r="L11" s="58">
        <v>5</v>
      </c>
      <c r="M11" s="26">
        <f xml:space="preserve"> L11*M8</f>
        <v>60</v>
      </c>
      <c r="N11" s="46">
        <f t="shared" ref="N11:N18" si="0" xml:space="preserve"> C11+E11+G11+I11+K11+M11</f>
        <v>1199.75</v>
      </c>
      <c r="O11" s="1"/>
      <c r="P11" s="1"/>
      <c r="Q11" s="1"/>
      <c r="R11" s="1"/>
    </row>
    <row r="12" spans="1:18" ht="18" x14ac:dyDescent="0.25">
      <c r="A12" s="76" t="s">
        <v>120</v>
      </c>
      <c r="B12" s="59">
        <v>15</v>
      </c>
      <c r="C12" s="15">
        <f xml:space="preserve"> B12*C8</f>
        <v>1138.5</v>
      </c>
      <c r="D12" s="59">
        <v>7</v>
      </c>
      <c r="E12" s="4">
        <f xml:space="preserve"> D12*E8</f>
        <v>382.97</v>
      </c>
      <c r="F12" s="59">
        <v>12</v>
      </c>
      <c r="G12" s="4">
        <f xml:space="preserve"> F12*G8</f>
        <v>320.76</v>
      </c>
      <c r="H12" s="59">
        <v>15</v>
      </c>
      <c r="I12" s="4">
        <f xml:space="preserve"> H12*I8</f>
        <v>305.85000000000002</v>
      </c>
      <c r="J12" s="59">
        <v>8</v>
      </c>
      <c r="K12" s="4">
        <f xml:space="preserve"> J12*K8</f>
        <v>566.72</v>
      </c>
      <c r="L12" s="59">
        <v>10</v>
      </c>
      <c r="M12" s="4">
        <f xml:space="preserve"> L12*M8</f>
        <v>120</v>
      </c>
      <c r="N12" s="46">
        <f t="shared" si="0"/>
        <v>2834.8</v>
      </c>
      <c r="O12" s="1"/>
      <c r="P12" s="1"/>
      <c r="Q12" s="1"/>
      <c r="R12" s="1"/>
    </row>
    <row r="13" spans="1:18" ht="18" x14ac:dyDescent="0.25">
      <c r="A13" s="76" t="s">
        <v>123</v>
      </c>
      <c r="B13" s="59">
        <v>5</v>
      </c>
      <c r="C13" s="15">
        <f xml:space="preserve"> B13*C8</f>
        <v>379.5</v>
      </c>
      <c r="D13" s="59">
        <v>1</v>
      </c>
      <c r="E13" s="4">
        <f xml:space="preserve"> D13*E8</f>
        <v>54.71</v>
      </c>
      <c r="F13" s="59">
        <v>5</v>
      </c>
      <c r="G13" s="4">
        <f xml:space="preserve"> F13*G8</f>
        <v>133.65</v>
      </c>
      <c r="H13" s="59"/>
      <c r="I13" s="4">
        <f xml:space="preserve"> H13*I8</f>
        <v>0</v>
      </c>
      <c r="J13" s="59"/>
      <c r="K13" s="4">
        <f xml:space="preserve"> J13*K8</f>
        <v>0</v>
      </c>
      <c r="L13" s="59">
        <v>3</v>
      </c>
      <c r="M13" s="4">
        <f xml:space="preserve"> L13*M8</f>
        <v>36</v>
      </c>
      <c r="N13" s="46">
        <f t="shared" si="0"/>
        <v>603.86</v>
      </c>
      <c r="O13" s="1"/>
      <c r="P13" s="1"/>
      <c r="Q13" s="1"/>
      <c r="R13" s="1"/>
    </row>
    <row r="14" spans="1:18" ht="18" x14ac:dyDescent="0.25">
      <c r="A14" s="76" t="s">
        <v>121</v>
      </c>
      <c r="B14" s="59">
        <v>3</v>
      </c>
      <c r="C14" s="15">
        <f xml:space="preserve"> B14*C8</f>
        <v>227.70000000000002</v>
      </c>
      <c r="D14" s="59">
        <v>5</v>
      </c>
      <c r="E14" s="4">
        <f xml:space="preserve"> D14*E8</f>
        <v>273.55</v>
      </c>
      <c r="F14" s="59"/>
      <c r="G14" s="4">
        <f xml:space="preserve"> F14*G8</f>
        <v>0</v>
      </c>
      <c r="H14" s="59">
        <v>2</v>
      </c>
      <c r="I14" s="4">
        <f xml:space="preserve"> H14*I8</f>
        <v>40.78</v>
      </c>
      <c r="J14" s="59">
        <v>2</v>
      </c>
      <c r="K14" s="4">
        <f xml:space="preserve"> J14*K8</f>
        <v>141.68</v>
      </c>
      <c r="L14" s="59">
        <v>1</v>
      </c>
      <c r="M14" s="4">
        <f xml:space="preserve"> L14*M8</f>
        <v>12</v>
      </c>
      <c r="N14" s="46">
        <f t="shared" si="0"/>
        <v>695.71</v>
      </c>
      <c r="O14" s="1"/>
      <c r="P14" s="1"/>
      <c r="Q14" s="1"/>
      <c r="R14" s="1"/>
    </row>
    <row r="15" spans="1:18" ht="18" x14ac:dyDescent="0.25">
      <c r="A15" s="76" t="s">
        <v>122</v>
      </c>
      <c r="B15" s="59">
        <v>2</v>
      </c>
      <c r="C15" s="15">
        <f xml:space="preserve"> B15*C8</f>
        <v>151.80000000000001</v>
      </c>
      <c r="D15" s="59">
        <v>1</v>
      </c>
      <c r="E15" s="4">
        <f xml:space="preserve"> D15*E8</f>
        <v>54.71</v>
      </c>
      <c r="F15" s="59">
        <v>3</v>
      </c>
      <c r="G15" s="4">
        <f xml:space="preserve"> F15*G8</f>
        <v>80.19</v>
      </c>
      <c r="H15" s="59">
        <v>2</v>
      </c>
      <c r="I15" s="4">
        <f xml:space="preserve"> H15*I8</f>
        <v>40.78</v>
      </c>
      <c r="J15" s="59"/>
      <c r="K15" s="4">
        <f xml:space="preserve"> J15*K8</f>
        <v>0</v>
      </c>
      <c r="L15" s="59">
        <v>1</v>
      </c>
      <c r="M15" s="4">
        <f xml:space="preserve"> L15*M8</f>
        <v>12</v>
      </c>
      <c r="N15" s="46">
        <f t="shared" si="0"/>
        <v>339.48</v>
      </c>
      <c r="O15" s="1"/>
      <c r="P15" s="1"/>
      <c r="Q15" s="1"/>
      <c r="R15" s="1"/>
    </row>
    <row r="16" spans="1:18" ht="18.75" thickBot="1" x14ac:dyDescent="0.3">
      <c r="A16" s="77" t="s">
        <v>14</v>
      </c>
      <c r="B16" s="60"/>
      <c r="C16" s="16">
        <f xml:space="preserve"> B16*C8</f>
        <v>0</v>
      </c>
      <c r="D16" s="60"/>
      <c r="E16" s="4">
        <f xml:space="preserve"> D16*E8</f>
        <v>0</v>
      </c>
      <c r="F16" s="60"/>
      <c r="G16" s="9">
        <f xml:space="preserve"> F16*G8</f>
        <v>0</v>
      </c>
      <c r="H16" s="60"/>
      <c r="I16" s="9">
        <f xml:space="preserve"> H16*I8</f>
        <v>0</v>
      </c>
      <c r="J16" s="60"/>
      <c r="K16" s="9">
        <f xml:space="preserve"> J16*K8</f>
        <v>0</v>
      </c>
      <c r="L16" s="60"/>
      <c r="M16" s="9">
        <f xml:space="preserve"> L16*M8</f>
        <v>0</v>
      </c>
      <c r="N16" s="46">
        <f t="shared" si="0"/>
        <v>0</v>
      </c>
      <c r="O16" s="1"/>
      <c r="P16" s="1"/>
      <c r="Q16" s="1"/>
      <c r="R16" s="1"/>
    </row>
    <row r="17" spans="1:18" ht="18" x14ac:dyDescent="0.25">
      <c r="A17" s="78" t="s">
        <v>15</v>
      </c>
      <c r="B17" s="12"/>
      <c r="C17" s="17">
        <f>SUM(C11:C16)</f>
        <v>2277</v>
      </c>
      <c r="D17" s="10"/>
      <c r="E17" s="11">
        <f>SUM(E11:E16)</f>
        <v>1148.9100000000001</v>
      </c>
      <c r="F17" s="19"/>
      <c r="G17" s="11">
        <f>SUM(G11:G16)</f>
        <v>668.25</v>
      </c>
      <c r="H17" s="10"/>
      <c r="I17" s="11">
        <f>SUM(I11:I16)</f>
        <v>489.36</v>
      </c>
      <c r="J17" s="21"/>
      <c r="K17" s="11">
        <f>SUM(K11:K16)</f>
        <v>850.08000000000015</v>
      </c>
      <c r="L17" s="21"/>
      <c r="M17" s="11">
        <f>SUM(M11:M16)</f>
        <v>240</v>
      </c>
      <c r="N17" s="33">
        <f t="shared" si="0"/>
        <v>5673.5999999999995</v>
      </c>
      <c r="O17" s="1"/>
      <c r="P17" s="1"/>
      <c r="Q17" s="1"/>
      <c r="R17" s="1"/>
    </row>
    <row r="18" spans="1:18" ht="18" x14ac:dyDescent="0.25">
      <c r="A18" s="79" t="s">
        <v>16</v>
      </c>
      <c r="B18" s="65">
        <f>SUM(B11:B17)</f>
        <v>30</v>
      </c>
      <c r="C18" s="66">
        <f xml:space="preserve"> B18*C6</f>
        <v>2577</v>
      </c>
      <c r="D18" s="65">
        <f>SUM(D11:D17)</f>
        <v>21</v>
      </c>
      <c r="E18" s="67">
        <f xml:space="preserve"> D18*E6</f>
        <v>1295.9100000000001</v>
      </c>
      <c r="F18" s="65">
        <f>SUM(F11:F17)</f>
        <v>25</v>
      </c>
      <c r="G18" s="67">
        <f xml:space="preserve"> F18*G6</f>
        <v>705.75</v>
      </c>
      <c r="H18" s="65">
        <f>SUM(H11:H17)</f>
        <v>24</v>
      </c>
      <c r="I18" s="67">
        <f xml:space="preserve"> H18*I6</f>
        <v>561.36</v>
      </c>
      <c r="J18" s="65">
        <f>SUM(J11:J17)</f>
        <v>12</v>
      </c>
      <c r="K18" s="67">
        <f xml:space="preserve"> J18*K6</f>
        <v>910.08</v>
      </c>
      <c r="L18" s="65">
        <f>SUM(L11:L17)</f>
        <v>20</v>
      </c>
      <c r="M18" s="67">
        <f xml:space="preserve"> L18*M6</f>
        <v>480</v>
      </c>
      <c r="N18" s="68">
        <f t="shared" si="0"/>
        <v>6530.0999999999995</v>
      </c>
      <c r="O18" s="1"/>
      <c r="P18" s="1"/>
      <c r="Q18" s="1"/>
      <c r="R18" s="1"/>
    </row>
    <row r="19" spans="1:18" ht="18.75" thickBot="1" x14ac:dyDescent="0.3">
      <c r="A19" s="30" t="s">
        <v>27</v>
      </c>
      <c r="B19" s="13"/>
      <c r="C19" s="18">
        <f xml:space="preserve"> - B18*C7</f>
        <v>-300</v>
      </c>
      <c r="D19" s="13"/>
      <c r="E19" s="5">
        <f xml:space="preserve"> -D18*E7</f>
        <v>-147</v>
      </c>
      <c r="F19" s="13"/>
      <c r="G19" s="5">
        <f xml:space="preserve"> -F18*G7</f>
        <v>-37.5</v>
      </c>
      <c r="H19" s="13"/>
      <c r="I19" s="5">
        <f xml:space="preserve"> -H18*I7</f>
        <v>-72</v>
      </c>
      <c r="J19" s="13"/>
      <c r="K19" s="5">
        <f xml:space="preserve"> -J18*K7</f>
        <v>-60</v>
      </c>
      <c r="L19" s="13"/>
      <c r="M19" s="5">
        <f xml:space="preserve"> -L18*M7</f>
        <v>-240</v>
      </c>
      <c r="N19" s="34">
        <f>SUM(B19:M19)</f>
        <v>-856.5</v>
      </c>
      <c r="O19" s="1"/>
      <c r="P19" s="1"/>
      <c r="Q19" s="1"/>
      <c r="R19" s="1"/>
    </row>
    <row r="20" spans="1:18" ht="18.75" thickBot="1" x14ac:dyDescent="0.3">
      <c r="A20" s="29"/>
      <c r="B20" s="1"/>
      <c r="C20" s="1"/>
      <c r="D20" s="1"/>
      <c r="E20" s="1"/>
      <c r="F20" s="1"/>
      <c r="G20" s="1"/>
      <c r="H20" s="1"/>
      <c r="I20" s="1"/>
      <c r="J20" s="1"/>
      <c r="K20" s="1"/>
      <c r="L20" s="69"/>
      <c r="M20" s="70" t="s">
        <v>24</v>
      </c>
      <c r="N20" s="70" t="s">
        <v>25</v>
      </c>
      <c r="O20" s="52" t="s">
        <v>26</v>
      </c>
      <c r="P20" s="1"/>
      <c r="Q20" s="1"/>
      <c r="R20" s="1"/>
    </row>
    <row r="21" spans="1:18" ht="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61" t="s">
        <v>23</v>
      </c>
      <c r="M21" s="51">
        <f xml:space="preserve"> N18</f>
        <v>6530.0999999999995</v>
      </c>
      <c r="N21" s="51">
        <f xml:space="preserve"> M21*12</f>
        <v>78361.2</v>
      </c>
      <c r="O21" s="26">
        <f xml:space="preserve"> M21*11</f>
        <v>71831.099999999991</v>
      </c>
      <c r="P21" s="1"/>
      <c r="Q21" s="1"/>
      <c r="R21" s="1"/>
    </row>
    <row r="22" spans="1:18" ht="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62" t="s">
        <v>27</v>
      </c>
      <c r="M22" s="47">
        <f xml:space="preserve"> N19</f>
        <v>-856.5</v>
      </c>
      <c r="N22" s="47">
        <f xml:space="preserve"> M22*12</f>
        <v>-10278</v>
      </c>
      <c r="O22" s="4"/>
      <c r="P22" s="1"/>
      <c r="Q22" s="1"/>
      <c r="R22" s="1"/>
    </row>
    <row r="23" spans="1:18" ht="18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62" t="s">
        <v>15</v>
      </c>
      <c r="M23" s="86">
        <f xml:space="preserve"> N17</f>
        <v>5673.5999999999995</v>
      </c>
      <c r="N23" s="47">
        <f xml:space="preserve"> M23*12</f>
        <v>68083.199999999997</v>
      </c>
      <c r="O23" s="4"/>
      <c r="P23" s="1"/>
      <c r="Q23" s="1"/>
      <c r="R23" s="1"/>
    </row>
    <row r="24" spans="1:18" ht="46.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5" t="s">
        <v>31</v>
      </c>
      <c r="M24" s="119">
        <v>4599</v>
      </c>
      <c r="N24" s="120">
        <f xml:space="preserve"> M24*12</f>
        <v>55188</v>
      </c>
      <c r="O24" s="121">
        <f xml:space="preserve"> M24*11</f>
        <v>50589</v>
      </c>
      <c r="P24" s="1"/>
      <c r="Q24" s="1"/>
      <c r="R24" s="1"/>
    </row>
    <row r="25" spans="1:18" ht="30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3" t="s">
        <v>28</v>
      </c>
      <c r="M25" s="122">
        <f xml:space="preserve"> M23-M24</f>
        <v>1074.5999999999995</v>
      </c>
      <c r="N25" s="47"/>
      <c r="O25" s="48"/>
      <c r="P25" s="1"/>
      <c r="Q25" s="1"/>
      <c r="R25" s="1"/>
    </row>
    <row r="26" spans="1:18" ht="31.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4" t="s">
        <v>29</v>
      </c>
      <c r="M26" s="123">
        <f xml:space="preserve"> M24/M23*100</f>
        <v>81.059644670050773</v>
      </c>
      <c r="N26" s="49"/>
      <c r="O26" s="50"/>
      <c r="P26" s="1"/>
      <c r="Q26" s="1"/>
      <c r="R26" s="1"/>
    </row>
    <row r="27" spans="1:18" ht="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1"/>
      <c r="P27" s="1"/>
      <c r="Q27" s="1"/>
      <c r="R27" s="1"/>
    </row>
    <row r="28" spans="1:18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83" t="s">
        <v>32</v>
      </c>
      <c r="L28" s="84" t="s">
        <v>33</v>
      </c>
      <c r="M28" s="84"/>
      <c r="N28" s="84"/>
      <c r="O28" s="1"/>
      <c r="P28" s="1"/>
      <c r="Q28" s="1"/>
      <c r="R28" s="1"/>
    </row>
    <row r="29" spans="1:18" ht="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82"/>
      <c r="L29" s="84" t="s">
        <v>124</v>
      </c>
      <c r="M29" s="84"/>
      <c r="N29" s="84"/>
      <c r="O29" s="1"/>
      <c r="P29" s="1"/>
      <c r="Q29" s="1"/>
      <c r="R29" s="1"/>
    </row>
    <row r="30" spans="1:18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" x14ac:dyDescent="0.25">
      <c r="A33" s="1"/>
      <c r="B33" s="1"/>
      <c r="C33" s="1"/>
      <c r="D33" s="1"/>
      <c r="E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pageMargins left="0.31496062992125984" right="0.31496062992125984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Rahoituslaskelma</vt:lpstr>
      <vt:lpstr>Kannattavuuslaskelma</vt:lpstr>
      <vt:lpstr>Kk-myyntilaskelma</vt:lpstr>
      <vt:lpstr>Kk-myyntilaskelma esimerkki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Päivi Lahtelin-Laine</dc:creator>
  <cp:lastModifiedBy>Marketta Korhonen</cp:lastModifiedBy>
  <cp:lastPrinted>2018-10-09T06:24:34Z</cp:lastPrinted>
  <dcterms:created xsi:type="dcterms:W3CDTF">2018-04-09T12:36:31Z</dcterms:created>
  <dcterms:modified xsi:type="dcterms:W3CDTF">2024-08-27T07:17:15Z</dcterms:modified>
</cp:coreProperties>
</file>